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231"/>
  <workbookPr defaultThemeVersion="166925"/>
  <mc:AlternateContent xmlns:mc="http://schemas.openxmlformats.org/markup-compatibility/2006">
    <mc:Choice Requires="x15">
      <x15ac:absPath xmlns:x15ac="http://schemas.microsoft.com/office/spreadsheetml/2010/11/ac" url="https://undp-my.sharepoint.com/personal/therese_inarukundo_undp_org/Documents/"/>
    </mc:Choice>
  </mc:AlternateContent>
  <xr:revisionPtr revIDLastSave="2" documentId="8_{0EC0E3E0-1528-4D74-9242-410CA610504A}" xr6:coauthVersionLast="47" xr6:coauthVersionMax="47" xr10:uidLastSave="{0EACF7B6-6A39-4E7C-8B75-3F8DA1C42B5D}"/>
  <bookViews>
    <workbookView xWindow="-110" yWindow="-110" windowWidth="19420" windowHeight="10300" tabRatio="1000" xr2:uid="{B61B6E98-96C8-4B7F-AA16-BB6CA4021EF2}"/>
  </bookViews>
  <sheets>
    <sheet name="LGSF PTA 2024" sheetId="1" r:id="rId1"/>
    <sheet name="Pays-Bas" sheetId="24" r:id="rId2"/>
    <sheet name="Allemagne" sheetId="12" r:id="rId3"/>
    <sheet name="Japon" sheetId="15" r:id="rId4"/>
    <sheet name="Thèque" sheetId="16" r:id="rId5"/>
    <sheet name="TRAC" sheetId="17" r:id="rId6"/>
    <sheet name="ACTIVITY" sheetId="21" r:id="rId7"/>
  </sheets>
  <definedNames>
    <definedName name="_xlnm._FilterDatabase" localSheetId="2" hidden="1">Allemagne!$A$1:$F$57</definedName>
    <definedName name="_xlnm._FilterDatabase" localSheetId="1" hidden="1">'Pays-Bas'!$B$4:$F$63</definedName>
    <definedName name="_xlnm._FilterDatabase" localSheetId="4" hidden="1">Thèque!$A$1:$K$54</definedName>
    <definedName name="_xlnm._FilterDatabase" localSheetId="5" hidden="1">TRAC!$A$1:$K$54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66" i="24" l="1"/>
  <c r="F65" i="24"/>
  <c r="F64" i="24"/>
  <c r="F62" i="24"/>
  <c r="F63" i="24" s="1"/>
  <c r="F19" i="15"/>
  <c r="F54" i="24"/>
  <c r="F30" i="24"/>
  <c r="F59" i="12"/>
  <c r="F58" i="12"/>
  <c r="F3" i="12"/>
  <c r="F43" i="12"/>
  <c r="J55" i="16"/>
  <c r="J52" i="1"/>
  <c r="J63" i="1" s="1"/>
  <c r="J32" i="1"/>
  <c r="J44" i="1"/>
  <c r="J19" i="1"/>
  <c r="J10" i="1"/>
  <c r="F59" i="24" l="1"/>
  <c r="F60" i="24" s="1"/>
  <c r="F60" i="12"/>
  <c r="J64" i="1"/>
  <c r="F61" i="24" l="1"/>
  <c r="B74" i="1"/>
  <c r="J65" i="1" l="1"/>
  <c r="J66" i="1"/>
  <c r="J67" i="1" l="1"/>
  <c r="F21" i="15"/>
</calcChain>
</file>

<file path=xl/sharedStrings.xml><?xml version="1.0" encoding="utf-8"?>
<sst xmlns="http://schemas.openxmlformats.org/spreadsheetml/2006/main" count="1846" uniqueCount="176">
  <si>
    <t xml:space="preserve">Résultats </t>
  </si>
  <si>
    <t>Draft Plan de Travail LGSF 2024</t>
  </si>
  <si>
    <t>Activités</t>
  </si>
  <si>
    <t xml:space="preserve">Montant </t>
  </si>
  <si>
    <t>Résultat 1: La sécurité et la présence de l’Etat sont améliorées</t>
  </si>
  <si>
    <t>1.1 . Installer Eclairage public solaire</t>
  </si>
  <si>
    <t>Total Résultat 1</t>
  </si>
  <si>
    <t xml:space="preserve">Résultat 2: Les infrastructures essentielles et services de base sont fonctionnelles </t>
  </si>
  <si>
    <t>Total Résultat 3</t>
  </si>
  <si>
    <t>Total Résultat 2</t>
  </si>
  <si>
    <t>Résultat 3: Les moyens de subsistance sont disponibles pour toutes les populations cibles</t>
  </si>
  <si>
    <t>3.6 Renforcement des capacités des services techniques en charge de l'accompagnement des coopératives agro alimentaires</t>
  </si>
  <si>
    <t>Résultat 4: La cohésion sociale et la paix sont renforcées dans les zones ciblées</t>
  </si>
  <si>
    <t>4.2 Appui à la semaine régionale de réconciliation</t>
  </si>
  <si>
    <t>Total Résultat 4</t>
  </si>
  <si>
    <t xml:space="preserve">Résultat 5: Les moyens de mise en œuvre de la Facilité sont mis en place </t>
  </si>
  <si>
    <t>Total Résultat 5</t>
  </si>
  <si>
    <t>Total activités</t>
  </si>
  <si>
    <t>GMS (8%)</t>
  </si>
  <si>
    <t>Levy (1%)</t>
  </si>
  <si>
    <t>Timeframe</t>
  </si>
  <si>
    <t>Donor</t>
  </si>
  <si>
    <t>Q1</t>
  </si>
  <si>
    <t>Q2</t>
  </si>
  <si>
    <t>Q3</t>
  </si>
  <si>
    <t>Q4</t>
  </si>
  <si>
    <t>Total JSB</t>
  </si>
  <si>
    <t>TOTAL</t>
  </si>
  <si>
    <t>Pays-Bas</t>
  </si>
  <si>
    <t>Japon</t>
  </si>
  <si>
    <t>Total LGSF reliquat 2023</t>
  </si>
  <si>
    <t>Total LGSF 2024</t>
  </si>
  <si>
    <t>Total TRAC</t>
  </si>
  <si>
    <t>Budget 2024</t>
  </si>
  <si>
    <t>PNUD</t>
  </si>
  <si>
    <t>X</t>
  </si>
  <si>
    <t>Responsible Party</t>
  </si>
  <si>
    <t>PNUD/ADR</t>
  </si>
  <si>
    <t>Allemagne</t>
  </si>
  <si>
    <t>72200 Equipement et Fourniture</t>
  </si>
  <si>
    <t>Budget line</t>
  </si>
  <si>
    <t xml:space="preserve">75700 Training, Workshops and Conferences </t>
  </si>
  <si>
    <t>72100 Bureau d'Etudes ou Cabinet</t>
  </si>
  <si>
    <t>71600 Travel</t>
  </si>
  <si>
    <t xml:space="preserve">72100 Contractual Services - Companies / Nat-Serv </t>
  </si>
  <si>
    <t>72500 Office supplies</t>
  </si>
  <si>
    <t>TRAC</t>
  </si>
  <si>
    <t>PNUD/APEJ</t>
  </si>
  <si>
    <t xml:space="preserve">1.3 Mise en place de 5 cellules de veilles dans les communes d'intervention: - appui à la comunication des cellules, formations, et réunion de concertations, analyses et recommendations. </t>
  </si>
  <si>
    <t xml:space="preserve">1.4. Renforcement des connaissances sur la sécurité communautaire et stabilisation auprés des élus locaux, les représentants des jeunes et femmes, société civile locale, et leaders traditionnels et religieux: 10 séances de formation (2 par communes d'intervention) </t>
  </si>
  <si>
    <t>3.2 Campagne de Formation aux métiers pour 200 jeunes (Bandiagara, Dandoli, Dourou, Doucombo, Pignari-Bana)</t>
  </si>
  <si>
    <t>3.3 Dotation en équipement des métiers pour 200 jeunes (Bandiagara, Dandoli, Dourou, Doucombo, Pignari-Bana)</t>
  </si>
  <si>
    <t>3.5 Dotation en équipement de 10 coopératives AGR</t>
  </si>
  <si>
    <t>3.4 Formation en réseautage, marketing, chaîne de valeur et mentorat de 100 membres des coopératives AGR (dont 50 femmes)</t>
  </si>
  <si>
    <t>5.2 Réunions de coordination: Comités locaux (1 fois par mois), comité technique (1 fois par trimestre) comité de pilotage (2 fois par an)</t>
  </si>
  <si>
    <t xml:space="preserve">4.5 Organiser 15 séances socio-culturelles (3 par communes), thème 'Culture facteur de paix': - Organiser une compétition inter villages dans 4 communes d’intervention ; - Organiser des concours des contes et de devinettes dans les communes d’intervention ; - Organiser des concours de la lutte (ADJIRI KORO) ; - Organiser les concours de danses Sanankouré et Sandjele et jeux traditionnels ; - Appuyer la redynamisation du SINANKOUYA </t>
  </si>
  <si>
    <t>4.6 Organiser 5 dialogues inter-générationnels dans les communes d'intervention</t>
  </si>
  <si>
    <t xml:space="preserve">4.4 Organiser 5 tables rondes (1 par commune) de sensibilisation à travers les médias locaux sur la stabilisation et le contrat social </t>
  </si>
  <si>
    <t>4.7 Appuyer la participation et contribution des jeunes et des femmes du projet dans les activités des journées internationales de paix des jeunes, des femmes et des 16 jours d'activisme contre les violences faites aux femmes.</t>
  </si>
  <si>
    <t>3.1 Rémunération contre Travail (Cash for Work) pour 1500 bénéficiaires (Bandiagara, Dandoli, Dourou, Doucombo, Pignari-Bana)</t>
  </si>
  <si>
    <t>4.1 Appuyer les déplacés et retournés: construction de 80 abris et dotation en kits solaires</t>
  </si>
  <si>
    <t>4.3 Accompagner la résolution des conflits communautaire: appui aux initiatives de paix développées localement (15 actions de gestion de conflits communautaires)</t>
  </si>
  <si>
    <t>DPC</t>
  </si>
  <si>
    <t>GOE</t>
  </si>
  <si>
    <t>achats</t>
  </si>
  <si>
    <t>Tchèque</t>
  </si>
  <si>
    <t xml:space="preserve">72800 Contractual Services - Companies / Nat-Serv </t>
  </si>
  <si>
    <t>Suivi des travaux</t>
  </si>
  <si>
    <t>Constructions</t>
  </si>
  <si>
    <t>Achats</t>
  </si>
  <si>
    <t>Achat: Location véhicule</t>
  </si>
  <si>
    <t>Tchèqe</t>
  </si>
  <si>
    <t>x</t>
  </si>
  <si>
    <t>1.5 Consultances technique</t>
  </si>
  <si>
    <t xml:space="preserve">5.1 Equipe de mise en œuvre </t>
  </si>
  <si>
    <t xml:space="preserve">1.2 Sensibilisation/formation  sur les aspects d'un système d'alerte précoce : - 5 forums des leaders communaitaires et membres des cellules de veilles sur les réponses aux risques sécuritaires; - 1 Campagne par les médias locaux sur la prévention des risques sécuritaires. </t>
  </si>
  <si>
    <t>2.2  Réhabiliter et équiper 2 CSCOMs à Dourou et Doucombo</t>
  </si>
  <si>
    <t>2.3 Réhabiliter et équiper (tables etc..) les écoles publiques à Bandiagara (Ecole Alpha Ali Seck - 6 salles de classes) et Pignari-Bana (Logement des enseignants de Goundaka)</t>
  </si>
  <si>
    <t>2.4 Consultances techniques</t>
  </si>
  <si>
    <t>2.1 Réaliser 6 forages d'aduction d'eau sommaire (AES)</t>
  </si>
  <si>
    <t>67405 Salary cost IP Staff</t>
  </si>
  <si>
    <t>71475 International Consultant ( IPSA)</t>
  </si>
  <si>
    <t>71457  local consultant  ( NPSA)</t>
  </si>
  <si>
    <t>71501 UNV International &amp;National</t>
  </si>
  <si>
    <t>67300 Salary cost GS Staff</t>
  </si>
  <si>
    <t>4.9 Consultance techniques</t>
  </si>
  <si>
    <t>73204 Building</t>
  </si>
  <si>
    <t xml:space="preserve">71800 Contractual Services - Companies / Nat-Serv </t>
  </si>
  <si>
    <t>TCHQ</t>
  </si>
  <si>
    <t>PAYS BAS</t>
  </si>
  <si>
    <t>73100 CONSULTANT SHORT TERM</t>
  </si>
  <si>
    <t>3.7 Consultances techniques externes</t>
  </si>
  <si>
    <t>4.8 Appui aux comités de gestion des conflits : COFO, CCS, ERAR</t>
  </si>
  <si>
    <t>5.3 Suivi et évaluation (visites de terrain, collecte de données, outils de suivi, participation forums stabilisation)</t>
  </si>
  <si>
    <t>5.4 Communication</t>
  </si>
  <si>
    <t>5.5 Equipements et maintenance</t>
  </si>
  <si>
    <t>3.7 Renforcement des capacités des comités de gestion des infrastructures socio-économiques</t>
  </si>
  <si>
    <t>Pays Bas</t>
  </si>
  <si>
    <t>A</t>
  </si>
  <si>
    <t>Budget</t>
  </si>
  <si>
    <t>Pays- Bas</t>
  </si>
  <si>
    <t>71300 Local Consultants</t>
  </si>
  <si>
    <t xml:space="preserve">Résultat 6: Les moyens de mise en œuvre de la Facilité sont mis en place </t>
  </si>
  <si>
    <t>75100 Facilities and Levy</t>
  </si>
  <si>
    <t>ACTIVITY 2. PNUD</t>
  </si>
  <si>
    <t>Task Number</t>
  </si>
  <si>
    <t>Task Name</t>
  </si>
  <si>
    <t>ACTIVITY2-Autorité étatique</t>
  </si>
  <si>
    <t>ACTIVITY 2. ADR</t>
  </si>
  <si>
    <t>ACTIVITY3.ADR</t>
  </si>
  <si>
    <t>ACTIVTY 3-Cohésion sociale</t>
  </si>
  <si>
    <t>ACTIVITY3.UNDP</t>
  </si>
  <si>
    <t>ACTIVITY4.UNDP</t>
  </si>
  <si>
    <t>ACTIVITY4.ADR</t>
  </si>
  <si>
    <t>ACTIVITY4. Moyens de subsistance</t>
  </si>
  <si>
    <t>ACTIVITY5.UNDP</t>
  </si>
  <si>
    <t>ACTIVITY5- Prévention des conflits</t>
  </si>
  <si>
    <t>ACTIVITY5.ADR</t>
  </si>
  <si>
    <t>ACTIVITY6.UNDP</t>
  </si>
  <si>
    <t>ACTIVITY6- Personnel et fonctionnement</t>
  </si>
  <si>
    <t>ACTIVITY6.ADR</t>
  </si>
  <si>
    <t>Résultat 1: La sécurité et la présence de l’Etat</t>
  </si>
  <si>
    <t>Résultat 2: Les infrastructures essentielles et services de base</t>
  </si>
  <si>
    <t xml:space="preserve">Résultat 3: Les moyens de subsistance </t>
  </si>
  <si>
    <t xml:space="preserve">Résultat 4: La cohésion sociale et la paix </t>
  </si>
  <si>
    <t xml:space="preserve">Résultat 5: Les moyens de mise en œuvre de la Facilité </t>
  </si>
  <si>
    <t>Task Name/QUANTUM</t>
  </si>
  <si>
    <t>Résultat PTA 2024</t>
  </si>
  <si>
    <t>2.1. Installer Eclairage public solaire</t>
  </si>
  <si>
    <t xml:space="preserve">2.2. Sensibilisation/formation  sur les aspects d'un système d'alerte précoce : - 5 forums des leaders communaitaires et membres des cellules de veilles sur les réponses aux risques sécuritaires; - 1 Campagne par les médias locaux sur la prévention des risques sécuritaires. </t>
  </si>
  <si>
    <t xml:space="preserve">2.3. Mise en place de 5 cellules de veilles dans les communes d'intervention: - appui à la comunication des cellules, formations, et réunion de concertations, analyses et recommendations. </t>
  </si>
  <si>
    <t xml:space="preserve">2.4. Renforcement des connaissances sur la sécurité communautaire et stabilisation auprés des élus locaux, les représentants des jeunes et femmes, société civile locale, et leaders traditionnels et religieux: 10 séances de formation (2 par communes d'intervention) </t>
  </si>
  <si>
    <t>2.5 Consultances technique</t>
  </si>
  <si>
    <t>3.1 Réaliser 6 forages d'aduction d'eau sommaire (AES)</t>
  </si>
  <si>
    <t xml:space="preserve">Equipe de mise en œuvre </t>
  </si>
  <si>
    <t>Miscellanous 74500</t>
  </si>
  <si>
    <t>Funding Source/Name</t>
  </si>
  <si>
    <t>Op.Unit</t>
  </si>
  <si>
    <t>Funding source</t>
  </si>
  <si>
    <t>Cost Center</t>
  </si>
  <si>
    <t>Project</t>
  </si>
  <si>
    <t>Task N°</t>
  </si>
  <si>
    <t>Contract N°</t>
  </si>
  <si>
    <t>GOVERNMENT OF GERMANY</t>
  </si>
  <si>
    <t>MLI</t>
  </si>
  <si>
    <t>00127299</t>
  </si>
  <si>
    <t>00117</t>
  </si>
  <si>
    <t>001981-UNDP</t>
  </si>
  <si>
    <t>906019</t>
  </si>
  <si>
    <t>Account</t>
  </si>
  <si>
    <t>012631-MLI Agence Dev Regional</t>
  </si>
  <si>
    <t>COA</t>
  </si>
  <si>
    <t>GOVERNMENT OF JAPAN</t>
  </si>
  <si>
    <t>00141</t>
  </si>
  <si>
    <t>1223282</t>
  </si>
  <si>
    <t>GOVERNMENT OF NETHERLANDS</t>
  </si>
  <si>
    <t>TCHEQUES</t>
  </si>
  <si>
    <t>00182</t>
  </si>
  <si>
    <t>906021</t>
  </si>
  <si>
    <t>71200 International Consultants</t>
  </si>
  <si>
    <t>73100 Consultants short term</t>
  </si>
  <si>
    <t>71475 International Consultant (IPSA)</t>
  </si>
  <si>
    <t>71457  local consultant  (NPSA)</t>
  </si>
  <si>
    <t>APEJ</t>
  </si>
  <si>
    <t>00080</t>
  </si>
  <si>
    <t>000144753</t>
  </si>
  <si>
    <t>00127300</t>
  </si>
  <si>
    <t>00012</t>
  </si>
  <si>
    <t>ACTIVITY4.APEJ</t>
  </si>
  <si>
    <r>
      <t xml:space="preserve">2.1 Réaliser </t>
    </r>
    <r>
      <rPr>
        <sz val="12"/>
        <color rgb="FFFF0000"/>
        <rFont val="Calibri"/>
        <family val="2"/>
        <scheme val="minor"/>
      </rPr>
      <t xml:space="preserve">6 forages </t>
    </r>
    <r>
      <rPr>
        <sz val="12"/>
        <color theme="1"/>
        <rFont val="Calibri"/>
        <family val="2"/>
        <scheme val="minor"/>
      </rPr>
      <t>d'aduction d'eau sommaire (AES)</t>
    </r>
  </si>
  <si>
    <t>Total</t>
  </si>
  <si>
    <t>Facilities &amp; Levy</t>
  </si>
  <si>
    <t>Total Général</t>
  </si>
  <si>
    <t>74500 Miscellanous</t>
  </si>
  <si>
    <t>71500 Facilities et levy</t>
  </si>
  <si>
    <t>sous total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</si>
</sst>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 #,##0.00_-;_-* &quot;-&quot;??_-;_-@_-"/>
    <numFmt numFmtId="164" formatCode="_(&quot;$&quot;* #,##0.00_);_(&quot;$&quot;* \(#,##0.00\);_(&quot;$&quot;* &quot;-&quot;??_);_(@_)"/>
    <numFmt numFmtId="165" formatCode="_-* #,##0.00\ _€_-;\-* #,##0.00\ _€_-;_-* &quot;-&quot;??\ _€_-;_-@_-"/>
  </numFmts>
  <fonts count="11" x14ac:knownFonts="1">
    <font>
      <sz val="11"/>
      <color theme="1"/>
      <name val="Calibri"/>
      <family val="2"/>
      <scheme val="minor"/>
    </font>
    <font>
      <sz val="11"/>
      <color theme="1"/>
      <name val="Calibri"/>
      <family val="2"/>
      <scheme val="minor"/>
    </font>
    <font>
      <sz val="11"/>
      <color rgb="FFFF0000"/>
      <name val="Calibri"/>
      <family val="2"/>
      <scheme val="minor"/>
    </font>
    <font>
      <b/>
      <sz val="11"/>
      <color theme="1"/>
      <name val="Calibri"/>
      <family val="2"/>
      <scheme val="minor"/>
    </font>
    <font>
      <sz val="12"/>
      <color theme="1"/>
      <name val="Calibri"/>
      <family val="2"/>
      <scheme val="minor"/>
    </font>
    <font>
      <b/>
      <sz val="12"/>
      <color theme="1"/>
      <name val="Calibri"/>
      <family val="2"/>
      <scheme val="minor"/>
    </font>
    <font>
      <b/>
      <sz val="12"/>
      <color theme="0"/>
      <name val="Calibri"/>
      <family val="2"/>
      <scheme val="minor"/>
    </font>
    <font>
      <sz val="12"/>
      <color rgb="FFFF0000"/>
      <name val="Calibri"/>
      <family val="2"/>
      <scheme val="minor"/>
    </font>
    <font>
      <sz val="12"/>
      <name val="Calibri"/>
      <family val="2"/>
      <scheme val="minor"/>
    </font>
    <font>
      <sz val="8"/>
      <name val="Calibri"/>
      <family val="2"/>
      <scheme val="minor"/>
    </font>
    <font>
      <b/>
      <sz val="12"/>
      <color rgb="FF000000"/>
      <name val="Calibri"/>
      <family val="2"/>
      <scheme val="minor"/>
    </font>
  </fonts>
  <fills count="18">
    <fill>
      <patternFill patternType="none"/>
    </fill>
    <fill>
      <patternFill patternType="gray125"/>
    </fill>
    <fill>
      <patternFill patternType="solid">
        <fgColor theme="1"/>
        <bgColor indexed="64"/>
      </patternFill>
    </fill>
    <fill>
      <patternFill patternType="solid">
        <fgColor theme="3"/>
        <bgColor indexed="64"/>
      </patternFill>
    </fill>
    <fill>
      <patternFill patternType="solid">
        <fgColor theme="2" tint="-0.249977111117893"/>
        <bgColor indexed="64"/>
      </patternFill>
    </fill>
    <fill>
      <patternFill patternType="solid">
        <fgColor theme="4" tint="0.79998168889431442"/>
        <bgColor indexed="64"/>
      </patternFill>
    </fill>
    <fill>
      <patternFill patternType="solid">
        <fgColor theme="0"/>
        <bgColor indexed="64"/>
      </patternFill>
    </fill>
    <fill>
      <patternFill patternType="solid">
        <fgColor theme="4"/>
        <bgColor indexed="64"/>
      </patternFill>
    </fill>
    <fill>
      <patternFill patternType="solid">
        <fgColor theme="5"/>
        <bgColor indexed="64"/>
      </patternFill>
    </fill>
    <fill>
      <patternFill patternType="solid">
        <fgColor theme="7" tint="0.39997558519241921"/>
        <bgColor indexed="64"/>
      </patternFill>
    </fill>
    <fill>
      <patternFill patternType="solid">
        <fgColor rgb="FFFFFF00"/>
        <bgColor indexed="64"/>
      </patternFill>
    </fill>
    <fill>
      <patternFill patternType="solid">
        <fgColor rgb="FF00B0F0"/>
        <bgColor indexed="64"/>
      </patternFill>
    </fill>
    <fill>
      <patternFill patternType="solid">
        <fgColor theme="5" tint="0.39997558519241921"/>
        <bgColor indexed="64"/>
      </patternFill>
    </fill>
    <fill>
      <patternFill patternType="solid">
        <fgColor theme="4" tint="0.39997558519241921"/>
        <bgColor indexed="64"/>
      </patternFill>
    </fill>
    <fill>
      <patternFill patternType="solid">
        <fgColor theme="8" tint="0.39997558519241921"/>
        <bgColor indexed="64"/>
      </patternFill>
    </fill>
    <fill>
      <patternFill patternType="solid">
        <fgColor theme="0" tint="-0.14999847407452621"/>
        <bgColor indexed="64"/>
      </patternFill>
    </fill>
    <fill>
      <patternFill patternType="solid">
        <fgColor theme="8"/>
        <bgColor indexed="64"/>
      </patternFill>
    </fill>
    <fill>
      <patternFill patternType="solid">
        <fgColor theme="7" tint="0.59999389629810485"/>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bottom/>
      <diagonal/>
    </border>
  </borders>
  <cellStyleXfs count="4">
    <xf numFmtId="0" fontId="0" fillId="0" borderId="0"/>
    <xf numFmtId="164" fontId="1" fillId="0" borderId="0" applyFont="0" applyFill="0" applyBorder="0" applyAlignment="0" applyProtection="0"/>
    <xf numFmtId="9" fontId="1" fillId="0" borderId="0" applyFont="0" applyFill="0" applyBorder="0" applyAlignment="0" applyProtection="0"/>
    <xf numFmtId="43" fontId="1" fillId="0" borderId="0" applyFont="0" applyFill="0" applyBorder="0" applyAlignment="0" applyProtection="0"/>
  </cellStyleXfs>
  <cellXfs count="164">
    <xf numFmtId="0" fontId="0" fillId="0" borderId="0" xfId="0"/>
    <xf numFmtId="0" fontId="0" fillId="0" borderId="1" xfId="0" applyBorder="1"/>
    <xf numFmtId="0" fontId="4" fillId="6" borderId="1" xfId="0" applyFont="1" applyFill="1" applyBorder="1" applyAlignment="1">
      <alignment horizontal="left" vertical="top" wrapText="1"/>
    </xf>
    <xf numFmtId="0" fontId="6" fillId="3" borderId="1" xfId="0" applyFont="1" applyFill="1" applyBorder="1" applyAlignment="1">
      <alignment horizontal="left" vertical="top"/>
    </xf>
    <xf numFmtId="0" fontId="6" fillId="3" borderId="8" xfId="0" applyFont="1" applyFill="1" applyBorder="1" applyAlignment="1">
      <alignment horizontal="left" vertical="top"/>
    </xf>
    <xf numFmtId="0" fontId="6" fillId="3" borderId="9" xfId="0" applyFont="1" applyFill="1" applyBorder="1" applyAlignment="1">
      <alignment horizontal="left" vertical="top"/>
    </xf>
    <xf numFmtId="0" fontId="6" fillId="3" borderId="10" xfId="0" applyFont="1" applyFill="1" applyBorder="1" applyAlignment="1">
      <alignment horizontal="left" vertical="top"/>
    </xf>
    <xf numFmtId="0" fontId="5" fillId="4" borderId="1" xfId="0" applyFont="1" applyFill="1" applyBorder="1" applyAlignment="1">
      <alignment horizontal="left" vertical="top"/>
    </xf>
    <xf numFmtId="3" fontId="5" fillId="4" borderId="1" xfId="0" applyNumberFormat="1" applyFont="1" applyFill="1" applyBorder="1" applyAlignment="1">
      <alignment horizontal="left" vertical="top"/>
    </xf>
    <xf numFmtId="43" fontId="0" fillId="0" borderId="0" xfId="3" applyFont="1"/>
    <xf numFmtId="43" fontId="0" fillId="0" borderId="1" xfId="3" applyFont="1" applyBorder="1"/>
    <xf numFmtId="0" fontId="0" fillId="0" borderId="0" xfId="0" applyAlignment="1">
      <alignment wrapText="1"/>
    </xf>
    <xf numFmtId="0" fontId="0" fillId="9" borderId="1" xfId="0" applyFill="1" applyBorder="1"/>
    <xf numFmtId="43" fontId="0" fillId="10" borderId="0" xfId="3" applyFont="1" applyFill="1"/>
    <xf numFmtId="43" fontId="0" fillId="11" borderId="0" xfId="3" applyFont="1" applyFill="1"/>
    <xf numFmtId="43" fontId="0" fillId="8" borderId="0" xfId="3" applyFont="1" applyFill="1"/>
    <xf numFmtId="0" fontId="0" fillId="6" borderId="0" xfId="0" applyFill="1"/>
    <xf numFmtId="0" fontId="4" fillId="6" borderId="1" xfId="0" applyFont="1" applyFill="1" applyBorder="1" applyAlignment="1">
      <alignment horizontal="left" vertical="top"/>
    </xf>
    <xf numFmtId="3" fontId="4" fillId="6" borderId="1" xfId="0" applyNumberFormat="1" applyFont="1" applyFill="1" applyBorder="1" applyAlignment="1">
      <alignment horizontal="left" vertical="top"/>
    </xf>
    <xf numFmtId="0" fontId="0" fillId="6" borderId="1" xfId="0" applyFill="1" applyBorder="1"/>
    <xf numFmtId="43" fontId="0" fillId="10" borderId="1" xfId="3" applyFont="1" applyFill="1" applyBorder="1"/>
    <xf numFmtId="0" fontId="0" fillId="0" borderId="1" xfId="0" applyBorder="1" applyAlignment="1">
      <alignment wrapText="1"/>
    </xf>
    <xf numFmtId="0" fontId="4" fillId="6" borderId="13" xfId="0" applyFont="1" applyFill="1" applyBorder="1" applyAlignment="1">
      <alignment horizontal="left" vertical="top" wrapText="1"/>
    </xf>
    <xf numFmtId="0" fontId="2" fillId="0" borderId="1" xfId="0" applyFont="1" applyBorder="1"/>
    <xf numFmtId="43" fontId="2" fillId="0" borderId="1" xfId="3" applyFont="1" applyBorder="1"/>
    <xf numFmtId="43" fontId="3" fillId="6" borderId="0" xfId="3" applyFont="1" applyFill="1"/>
    <xf numFmtId="0" fontId="0" fillId="0" borderId="8" xfId="0" applyBorder="1"/>
    <xf numFmtId="165" fontId="0" fillId="0" borderId="0" xfId="0" applyNumberFormat="1"/>
    <xf numFmtId="0" fontId="5" fillId="14" borderId="1" xfId="0" applyFont="1" applyFill="1" applyBorder="1" applyAlignment="1">
      <alignment horizontal="left" vertical="top"/>
    </xf>
    <xf numFmtId="3" fontId="5" fillId="14" borderId="1" xfId="0" applyNumberFormat="1" applyFont="1" applyFill="1" applyBorder="1" applyAlignment="1">
      <alignment horizontal="left" vertical="top"/>
    </xf>
    <xf numFmtId="0" fontId="5" fillId="16" borderId="1" xfId="0" applyFont="1" applyFill="1" applyBorder="1" applyAlignment="1">
      <alignment horizontal="left" vertical="top"/>
    </xf>
    <xf numFmtId="3" fontId="5" fillId="16" borderId="1" xfId="0" applyNumberFormat="1" applyFont="1" applyFill="1" applyBorder="1" applyAlignment="1">
      <alignment horizontal="left" vertical="top"/>
    </xf>
    <xf numFmtId="0" fontId="8" fillId="6" borderId="1" xfId="0" applyFont="1" applyFill="1" applyBorder="1" applyAlignment="1">
      <alignment horizontal="left" vertical="top" wrapText="1"/>
    </xf>
    <xf numFmtId="0" fontId="0" fillId="15" borderId="1" xfId="0" applyFill="1" applyBorder="1"/>
    <xf numFmtId="0" fontId="4" fillId="12" borderId="1" xfId="0" applyFont="1" applyFill="1" applyBorder="1" applyAlignment="1">
      <alignment horizontal="left" vertical="top" wrapText="1"/>
    </xf>
    <xf numFmtId="0" fontId="5" fillId="13" borderId="1" xfId="0" applyFont="1" applyFill="1" applyBorder="1" applyAlignment="1">
      <alignment vertical="center" wrapText="1"/>
    </xf>
    <xf numFmtId="0" fontId="10" fillId="13" borderId="1" xfId="0" applyFont="1" applyFill="1" applyBorder="1" applyAlignment="1">
      <alignment vertical="center" wrapText="1"/>
    </xf>
    <xf numFmtId="3" fontId="4" fillId="0" borderId="0" xfId="0" applyNumberFormat="1" applyFont="1" applyAlignment="1">
      <alignment horizontal="left"/>
    </xf>
    <xf numFmtId="0" fontId="4" fillId="0" borderId="0" xfId="0" applyFont="1"/>
    <xf numFmtId="0" fontId="5" fillId="6" borderId="1" xfId="0" applyFont="1" applyFill="1" applyBorder="1" applyAlignment="1">
      <alignment horizontal="left" vertical="top" wrapText="1"/>
    </xf>
    <xf numFmtId="49" fontId="4" fillId="15" borderId="1" xfId="0" applyNumberFormat="1" applyFont="1" applyFill="1" applyBorder="1" applyAlignment="1">
      <alignment horizontal="left" vertical="top" wrapText="1"/>
    </xf>
    <xf numFmtId="0" fontId="4" fillId="15" borderId="1" xfId="0" applyFont="1" applyFill="1" applyBorder="1" applyAlignment="1">
      <alignment vertical="top"/>
    </xf>
    <xf numFmtId="0" fontId="4" fillId="15" borderId="1" xfId="0" quotePrefix="1" applyFont="1" applyFill="1" applyBorder="1" applyAlignment="1">
      <alignment vertical="top"/>
    </xf>
    <xf numFmtId="49" fontId="4" fillId="15" borderId="1" xfId="0" applyNumberFormat="1" applyFont="1" applyFill="1" applyBorder="1" applyAlignment="1">
      <alignment vertical="top" wrapText="1"/>
    </xf>
    <xf numFmtId="0" fontId="4" fillId="6" borderId="0" xfId="0" applyFont="1" applyFill="1"/>
    <xf numFmtId="0" fontId="4" fillId="6" borderId="12" xfId="0" applyFont="1" applyFill="1" applyBorder="1" applyAlignment="1">
      <alignment horizontal="left" vertical="top" wrapText="1"/>
    </xf>
    <xf numFmtId="3" fontId="4" fillId="16" borderId="0" xfId="0" applyNumberFormat="1" applyFont="1" applyFill="1" applyAlignment="1">
      <alignment horizontal="left"/>
    </xf>
    <xf numFmtId="0" fontId="4" fillId="16" borderId="0" xfId="0" applyFont="1" applyFill="1"/>
    <xf numFmtId="0" fontId="5" fillId="6" borderId="11" xfId="0" applyFont="1" applyFill="1" applyBorder="1" applyAlignment="1">
      <alignment horizontal="left" vertical="top" wrapText="1"/>
    </xf>
    <xf numFmtId="3" fontId="8" fillId="6" borderId="1" xfId="0" applyNumberFormat="1" applyFont="1" applyFill="1" applyBorder="1" applyAlignment="1">
      <alignment horizontal="left" vertical="top"/>
    </xf>
    <xf numFmtId="0" fontId="4" fillId="15" borderId="8" xfId="0" quotePrefix="1" applyFont="1" applyFill="1" applyBorder="1" applyAlignment="1">
      <alignment vertical="top"/>
    </xf>
    <xf numFmtId="0" fontId="4" fillId="6" borderId="1" xfId="0" applyFont="1" applyFill="1" applyBorder="1"/>
    <xf numFmtId="3" fontId="4" fillId="12" borderId="1" xfId="0" applyNumberFormat="1" applyFont="1" applyFill="1" applyBorder="1" applyAlignment="1">
      <alignment horizontal="left" vertical="top"/>
    </xf>
    <xf numFmtId="0" fontId="4" fillId="12" borderId="8" xfId="0" quotePrefix="1" applyFont="1" applyFill="1" applyBorder="1" applyAlignment="1">
      <alignment vertical="top"/>
    </xf>
    <xf numFmtId="49" fontId="4" fillId="12" borderId="1" xfId="0" applyNumberFormat="1" applyFont="1" applyFill="1" applyBorder="1" applyAlignment="1">
      <alignment vertical="top" wrapText="1"/>
    </xf>
    <xf numFmtId="49" fontId="4" fillId="12" borderId="1" xfId="0" applyNumberFormat="1" applyFont="1" applyFill="1" applyBorder="1" applyAlignment="1">
      <alignment wrapText="1"/>
    </xf>
    <xf numFmtId="3" fontId="4" fillId="6" borderId="1" xfId="0" applyNumberFormat="1" applyFont="1" applyFill="1" applyBorder="1" applyAlignment="1">
      <alignment vertical="top"/>
    </xf>
    <xf numFmtId="3" fontId="4" fillId="6" borderId="1" xfId="0" applyNumberFormat="1" applyFont="1" applyFill="1" applyBorder="1"/>
    <xf numFmtId="49" fontId="4" fillId="15" borderId="1" xfId="0" applyNumberFormat="1" applyFont="1" applyFill="1" applyBorder="1" applyAlignment="1">
      <alignment wrapText="1"/>
    </xf>
    <xf numFmtId="3" fontId="4" fillId="6" borderId="13" xfId="0" applyNumberFormat="1" applyFont="1" applyFill="1" applyBorder="1"/>
    <xf numFmtId="0" fontId="5" fillId="7" borderId="1" xfId="0" applyFont="1" applyFill="1" applyBorder="1" applyAlignment="1">
      <alignment horizontal="left" vertical="top"/>
    </xf>
    <xf numFmtId="3" fontId="5" fillId="7" borderId="1" xfId="0" applyNumberFormat="1" applyFont="1" applyFill="1" applyBorder="1" applyAlignment="1">
      <alignment horizontal="left" vertical="top"/>
    </xf>
    <xf numFmtId="3" fontId="4" fillId="6" borderId="0" xfId="0" applyNumberFormat="1" applyFont="1" applyFill="1"/>
    <xf numFmtId="3" fontId="4" fillId="6" borderId="0" xfId="0" applyNumberFormat="1" applyFont="1" applyFill="1" applyAlignment="1">
      <alignment horizontal="left"/>
    </xf>
    <xf numFmtId="3" fontId="4" fillId="0" borderId="0" xfId="0" applyNumberFormat="1" applyFont="1"/>
    <xf numFmtId="0" fontId="4" fillId="0" borderId="1" xfId="0" applyFont="1" applyBorder="1"/>
    <xf numFmtId="3" fontId="4" fillId="0" borderId="1" xfId="0" applyNumberFormat="1" applyFont="1" applyBorder="1"/>
    <xf numFmtId="43" fontId="4" fillId="0" borderId="0" xfId="3" applyFont="1"/>
    <xf numFmtId="0" fontId="4" fillId="5" borderId="1" xfId="0" applyFont="1" applyFill="1" applyBorder="1"/>
    <xf numFmtId="3" fontId="4" fillId="5" borderId="1" xfId="0" applyNumberFormat="1" applyFont="1" applyFill="1" applyBorder="1"/>
    <xf numFmtId="0" fontId="5" fillId="7" borderId="1" xfId="0" applyFont="1" applyFill="1" applyBorder="1"/>
    <xf numFmtId="3" fontId="5" fillId="7" borderId="1" xfId="0" applyNumberFormat="1" applyFont="1" applyFill="1" applyBorder="1"/>
    <xf numFmtId="0" fontId="4" fillId="15" borderId="1" xfId="0" applyFont="1" applyFill="1" applyBorder="1" applyAlignment="1">
      <alignment vertical="top" wrapText="1"/>
    </xf>
    <xf numFmtId="0" fontId="4" fillId="15" borderId="1" xfId="0" quotePrefix="1" applyFont="1" applyFill="1" applyBorder="1" applyAlignment="1">
      <alignment vertical="top" wrapText="1"/>
    </xf>
    <xf numFmtId="3" fontId="4" fillId="16" borderId="0" xfId="0" applyNumberFormat="1" applyFont="1" applyFill="1"/>
    <xf numFmtId="0" fontId="4" fillId="15" borderId="1" xfId="0" applyFont="1" applyFill="1" applyBorder="1"/>
    <xf numFmtId="0" fontId="4" fillId="16" borderId="1" xfId="0" applyFont="1" applyFill="1" applyBorder="1"/>
    <xf numFmtId="0" fontId="4" fillId="15" borderId="1" xfId="0" applyFont="1" applyFill="1" applyBorder="1" applyAlignment="1">
      <alignment vertical="center" wrapText="1"/>
    </xf>
    <xf numFmtId="0" fontId="4" fillId="15" borderId="1" xfId="0" applyFont="1" applyFill="1" applyBorder="1" applyAlignment="1">
      <alignment vertical="center"/>
    </xf>
    <xf numFmtId="0" fontId="4" fillId="15" borderId="1" xfId="0" quotePrefix="1" applyFont="1" applyFill="1" applyBorder="1" applyAlignment="1">
      <alignment vertical="center" wrapText="1"/>
    </xf>
    <xf numFmtId="0" fontId="4" fillId="15" borderId="1" xfId="0" quotePrefix="1" applyFont="1" applyFill="1" applyBorder="1" applyAlignment="1">
      <alignment vertical="center"/>
    </xf>
    <xf numFmtId="0" fontId="4" fillId="12" borderId="1" xfId="0" applyFont="1" applyFill="1" applyBorder="1" applyAlignment="1">
      <alignment vertical="top" wrapText="1"/>
    </xf>
    <xf numFmtId="0" fontId="4" fillId="12" borderId="1" xfId="0" applyFont="1" applyFill="1" applyBorder="1" applyAlignment="1">
      <alignment vertical="top"/>
    </xf>
    <xf numFmtId="0" fontId="4" fillId="12" borderId="1" xfId="0" quotePrefix="1" applyFont="1" applyFill="1" applyBorder="1" applyAlignment="1">
      <alignment vertical="top" wrapText="1"/>
    </xf>
    <xf numFmtId="0" fontId="4" fillId="12" borderId="1" xfId="0" quotePrefix="1" applyFont="1" applyFill="1" applyBorder="1" applyAlignment="1">
      <alignment vertical="top"/>
    </xf>
    <xf numFmtId="0" fontId="4" fillId="12" borderId="1" xfId="0" applyFont="1" applyFill="1" applyBorder="1" applyAlignment="1">
      <alignment vertical="center" wrapText="1"/>
    </xf>
    <xf numFmtId="0" fontId="4" fillId="12" borderId="1" xfId="0" applyFont="1" applyFill="1" applyBorder="1" applyAlignment="1">
      <alignment vertical="center"/>
    </xf>
    <xf numFmtId="0" fontId="4" fillId="12" borderId="0" xfId="0" applyFont="1" applyFill="1"/>
    <xf numFmtId="0" fontId="4" fillId="12" borderId="1" xfId="0" quotePrefix="1" applyFont="1" applyFill="1" applyBorder="1" applyAlignment="1">
      <alignment vertical="center" wrapText="1"/>
    </xf>
    <xf numFmtId="0" fontId="4" fillId="12" borderId="1" xfId="0" quotePrefix="1" applyFont="1" applyFill="1" applyBorder="1" applyAlignment="1">
      <alignment vertical="center"/>
    </xf>
    <xf numFmtId="0" fontId="4" fillId="15" borderId="0" xfId="0" applyFont="1" applyFill="1"/>
    <xf numFmtId="3" fontId="4" fillId="15" borderId="0" xfId="0" applyNumberFormat="1" applyFont="1" applyFill="1"/>
    <xf numFmtId="0" fontId="4" fillId="15" borderId="0" xfId="0" quotePrefix="1" applyFont="1" applyFill="1"/>
    <xf numFmtId="0" fontId="4" fillId="15" borderId="8" xfId="0" quotePrefix="1" applyFont="1" applyFill="1" applyBorder="1"/>
    <xf numFmtId="0" fontId="4" fillId="15" borderId="1" xfId="0" quotePrefix="1" applyFont="1" applyFill="1" applyBorder="1"/>
    <xf numFmtId="49" fontId="4" fillId="15" borderId="13" xfId="0" applyNumberFormat="1" applyFont="1" applyFill="1" applyBorder="1" applyAlignment="1">
      <alignment vertical="top" wrapText="1"/>
    </xf>
    <xf numFmtId="0" fontId="4" fillId="15" borderId="13" xfId="0" applyFont="1" applyFill="1" applyBorder="1" applyAlignment="1">
      <alignment vertical="center" wrapText="1"/>
    </xf>
    <xf numFmtId="0" fontId="4" fillId="15" borderId="13" xfId="0" applyFont="1" applyFill="1" applyBorder="1" applyAlignment="1">
      <alignment vertical="top" wrapText="1"/>
    </xf>
    <xf numFmtId="0" fontId="4" fillId="15" borderId="13" xfId="0" applyFont="1" applyFill="1" applyBorder="1" applyAlignment="1">
      <alignment vertical="center"/>
    </xf>
    <xf numFmtId="0" fontId="4" fillId="15" borderId="13" xfId="0" quotePrefix="1" applyFont="1" applyFill="1" applyBorder="1" applyAlignment="1">
      <alignment vertical="center" wrapText="1"/>
    </xf>
    <xf numFmtId="0" fontId="4" fillId="15" borderId="13" xfId="0" quotePrefix="1" applyFont="1" applyFill="1" applyBorder="1" applyAlignment="1">
      <alignment vertical="center"/>
    </xf>
    <xf numFmtId="0" fontId="4" fillId="15" borderId="5" xfId="0" quotePrefix="1" applyFont="1" applyFill="1" applyBorder="1" applyAlignment="1">
      <alignment vertical="top"/>
    </xf>
    <xf numFmtId="0" fontId="4" fillId="15" borderId="1" xfId="0" applyFont="1" applyFill="1" applyBorder="1" applyAlignment="1">
      <alignment horizontal="left" vertical="center" wrapText="1"/>
    </xf>
    <xf numFmtId="0" fontId="4" fillId="15" borderId="1" xfId="0" applyFont="1" applyFill="1" applyBorder="1" applyAlignment="1">
      <alignment horizontal="left" vertical="center"/>
    </xf>
    <xf numFmtId="0" fontId="4" fillId="15" borderId="1" xfId="0" quotePrefix="1" applyFont="1" applyFill="1" applyBorder="1" applyAlignment="1">
      <alignment horizontal="left" vertical="center" wrapText="1"/>
    </xf>
    <xf numFmtId="0" fontId="4" fillId="15" borderId="1" xfId="0" quotePrefix="1" applyFont="1" applyFill="1" applyBorder="1" applyAlignment="1">
      <alignment horizontal="left" vertical="center"/>
    </xf>
    <xf numFmtId="0" fontId="4" fillId="15" borderId="1" xfId="0" quotePrefix="1" applyFont="1" applyFill="1" applyBorder="1" applyAlignment="1">
      <alignment horizontal="left" vertical="top"/>
    </xf>
    <xf numFmtId="0" fontId="4" fillId="15" borderId="1" xfId="0" applyFont="1" applyFill="1" applyBorder="1" applyAlignment="1">
      <alignment horizontal="left" vertical="top" wrapText="1"/>
    </xf>
    <xf numFmtId="0" fontId="4" fillId="15" borderId="1" xfId="0" applyFont="1" applyFill="1" applyBorder="1" applyAlignment="1">
      <alignment horizontal="left" vertical="top"/>
    </xf>
    <xf numFmtId="0" fontId="4" fillId="15" borderId="1" xfId="0" quotePrefix="1" applyFont="1" applyFill="1" applyBorder="1" applyAlignment="1">
      <alignment horizontal="left" vertical="top" wrapText="1"/>
    </xf>
    <xf numFmtId="0" fontId="4" fillId="15" borderId="0" xfId="0" applyFont="1" applyFill="1" applyAlignment="1">
      <alignment horizontal="left"/>
    </xf>
    <xf numFmtId="49" fontId="4" fillId="15" borderId="1" xfId="0" applyNumberFormat="1" applyFont="1" applyFill="1" applyBorder="1" applyAlignment="1">
      <alignment horizontal="left" wrapText="1"/>
    </xf>
    <xf numFmtId="0" fontId="5" fillId="6" borderId="12" xfId="0" applyFont="1" applyFill="1" applyBorder="1" applyAlignment="1">
      <alignment horizontal="left" vertical="top" wrapText="1"/>
    </xf>
    <xf numFmtId="0" fontId="5" fillId="6" borderId="11" xfId="0" applyFont="1" applyFill="1" applyBorder="1" applyAlignment="1">
      <alignment horizontal="left" vertical="top" wrapText="1"/>
    </xf>
    <xf numFmtId="0" fontId="6" fillId="2" borderId="8" xfId="0" applyFont="1" applyFill="1" applyBorder="1" applyAlignment="1">
      <alignment horizontal="center"/>
    </xf>
    <xf numFmtId="0" fontId="6" fillId="2" borderId="10" xfId="0" applyFont="1" applyFill="1" applyBorder="1" applyAlignment="1">
      <alignment horizontal="center"/>
    </xf>
    <xf numFmtId="0" fontId="5" fillId="6" borderId="1" xfId="0" applyFont="1" applyFill="1" applyBorder="1" applyAlignment="1">
      <alignment horizontal="left" vertical="top" wrapText="1"/>
    </xf>
    <xf numFmtId="0" fontId="4" fillId="6" borderId="12" xfId="0" applyFont="1" applyFill="1" applyBorder="1" applyAlignment="1">
      <alignment horizontal="left" vertical="top" wrapText="1"/>
    </xf>
    <xf numFmtId="0" fontId="4" fillId="6" borderId="11" xfId="0" applyFont="1" applyFill="1" applyBorder="1" applyAlignment="1">
      <alignment horizontal="left" vertical="top" wrapText="1"/>
    </xf>
    <xf numFmtId="0" fontId="4" fillId="6" borderId="13" xfId="0" applyFont="1" applyFill="1" applyBorder="1" applyAlignment="1">
      <alignment horizontal="left" vertical="top" wrapText="1"/>
    </xf>
    <xf numFmtId="3" fontId="6" fillId="2" borderId="14" xfId="0" applyNumberFormat="1" applyFont="1" applyFill="1" applyBorder="1" applyAlignment="1">
      <alignment horizontal="center" vertical="center"/>
    </xf>
    <xf numFmtId="3" fontId="6" fillId="2" borderId="0" xfId="0" applyNumberFormat="1" applyFont="1" applyFill="1" applyAlignment="1">
      <alignment horizontal="center" vertical="center"/>
    </xf>
    <xf numFmtId="3" fontId="6" fillId="2" borderId="5" xfId="0" applyNumberFormat="1" applyFont="1" applyFill="1" applyBorder="1" applyAlignment="1">
      <alignment horizontal="center" vertical="center"/>
    </xf>
    <xf numFmtId="3" fontId="6" fillId="2" borderId="6" xfId="0" applyNumberFormat="1" applyFont="1" applyFill="1" applyBorder="1" applyAlignment="1">
      <alignment horizontal="center" vertical="center"/>
    </xf>
    <xf numFmtId="0" fontId="6" fillId="2" borderId="2" xfId="0" applyFont="1" applyFill="1" applyBorder="1" applyAlignment="1">
      <alignment horizontal="left" vertical="top"/>
    </xf>
    <xf numFmtId="0" fontId="6" fillId="2" borderId="3" xfId="0" applyFont="1" applyFill="1" applyBorder="1" applyAlignment="1">
      <alignment horizontal="left" vertical="top"/>
    </xf>
    <xf numFmtId="0" fontId="6" fillId="2" borderId="4" xfId="0" applyFont="1" applyFill="1" applyBorder="1" applyAlignment="1">
      <alignment horizontal="left" vertical="top"/>
    </xf>
    <xf numFmtId="0" fontId="6" fillId="2" borderId="5" xfId="0" applyFont="1" applyFill="1" applyBorder="1" applyAlignment="1">
      <alignment horizontal="left" vertical="top"/>
    </xf>
    <xf numFmtId="0" fontId="6" fillId="2" borderId="6" xfId="0" applyFont="1" applyFill="1" applyBorder="1" applyAlignment="1">
      <alignment horizontal="left" vertical="top"/>
    </xf>
    <xf numFmtId="0" fontId="6" fillId="2" borderId="7" xfId="0" applyFont="1" applyFill="1" applyBorder="1" applyAlignment="1">
      <alignment horizontal="left" vertical="top"/>
    </xf>
    <xf numFmtId="0" fontId="6" fillId="3" borderId="8" xfId="0" applyFont="1" applyFill="1" applyBorder="1" applyAlignment="1">
      <alignment horizontal="left" vertical="top"/>
    </xf>
    <xf numFmtId="0" fontId="6" fillId="3" borderId="9" xfId="0" applyFont="1" applyFill="1" applyBorder="1" applyAlignment="1">
      <alignment horizontal="left" vertical="top"/>
    </xf>
    <xf numFmtId="0" fontId="6" fillId="3" borderId="10" xfId="0" applyFont="1" applyFill="1" applyBorder="1" applyAlignment="1">
      <alignment horizontal="left" vertical="top"/>
    </xf>
    <xf numFmtId="0" fontId="6" fillId="3" borderId="12" xfId="0" applyFont="1" applyFill="1" applyBorder="1" applyAlignment="1">
      <alignment horizontal="center" vertical="top" wrapText="1"/>
    </xf>
    <xf numFmtId="0" fontId="6" fillId="3" borderId="13" xfId="0" applyFont="1" applyFill="1" applyBorder="1" applyAlignment="1">
      <alignment horizontal="center" vertical="top" wrapText="1"/>
    </xf>
    <xf numFmtId="3" fontId="6" fillId="3" borderId="12" xfId="0" applyNumberFormat="1" applyFont="1" applyFill="1" applyBorder="1" applyAlignment="1">
      <alignment horizontal="center" vertical="top"/>
    </xf>
    <xf numFmtId="3" fontId="6" fillId="3" borderId="13" xfId="0" applyNumberFormat="1" applyFont="1" applyFill="1" applyBorder="1" applyAlignment="1">
      <alignment horizontal="center" vertical="top"/>
    </xf>
    <xf numFmtId="0" fontId="0" fillId="0" borderId="3" xfId="0" applyBorder="1" applyAlignment="1">
      <alignment horizontal="center" wrapText="1"/>
    </xf>
    <xf numFmtId="0" fontId="0" fillId="0" borderId="6" xfId="0" applyBorder="1" applyAlignment="1">
      <alignment horizontal="center" wrapText="1"/>
    </xf>
    <xf numFmtId="0" fontId="0" fillId="0" borderId="12" xfId="0" applyBorder="1" applyAlignment="1">
      <alignment horizontal="center" wrapText="1"/>
    </xf>
    <xf numFmtId="0" fontId="0" fillId="0" borderId="13" xfId="0" applyBorder="1" applyAlignment="1">
      <alignment horizontal="center" wrapText="1"/>
    </xf>
    <xf numFmtId="0" fontId="0" fillId="0" borderId="12" xfId="0" applyBorder="1" applyAlignment="1">
      <alignment horizontal="left" wrapText="1"/>
    </xf>
    <xf numFmtId="0" fontId="0" fillId="0" borderId="13" xfId="0" applyBorder="1" applyAlignment="1">
      <alignment horizontal="left" wrapText="1"/>
    </xf>
    <xf numFmtId="0" fontId="0" fillId="15" borderId="12" xfId="0" applyFill="1" applyBorder="1" applyAlignment="1">
      <alignment horizontal="left"/>
    </xf>
    <xf numFmtId="0" fontId="0" fillId="15" borderId="13" xfId="0" applyFill="1" applyBorder="1" applyAlignment="1">
      <alignment horizontal="left"/>
    </xf>
    <xf numFmtId="0" fontId="0" fillId="15" borderId="1" xfId="0" applyFill="1" applyBorder="1" applyAlignment="1">
      <alignment horizontal="left"/>
    </xf>
    <xf numFmtId="0" fontId="0" fillId="0" borderId="0" xfId="0" applyBorder="1" applyAlignment="1">
      <alignment horizontal="center"/>
    </xf>
    <xf numFmtId="43" fontId="0" fillId="17" borderId="1" xfId="3" applyFont="1" applyFill="1" applyBorder="1"/>
    <xf numFmtId="0" fontId="3" fillId="17" borderId="1" xfId="0" applyFont="1" applyFill="1" applyBorder="1" applyAlignment="1">
      <alignment wrapText="1"/>
    </xf>
    <xf numFmtId="0" fontId="3" fillId="17" borderId="1" xfId="0" applyFont="1" applyFill="1" applyBorder="1"/>
    <xf numFmtId="43" fontId="3" fillId="17" borderId="1" xfId="3" applyFont="1" applyFill="1" applyBorder="1"/>
    <xf numFmtId="0" fontId="0" fillId="0" borderId="0" xfId="0" applyBorder="1" applyAlignment="1">
      <alignment horizontal="center" wrapText="1"/>
    </xf>
    <xf numFmtId="0" fontId="0" fillId="0" borderId="3" xfId="0" applyBorder="1" applyAlignment="1">
      <alignment vertical="center" wrapText="1"/>
    </xf>
    <xf numFmtId="0" fontId="0" fillId="0" borderId="0" xfId="0" applyBorder="1" applyAlignment="1">
      <alignment vertical="center" wrapText="1"/>
    </xf>
    <xf numFmtId="0" fontId="0" fillId="0" borderId="6" xfId="0" applyBorder="1" applyAlignment="1">
      <alignment vertical="center" wrapText="1"/>
    </xf>
    <xf numFmtId="0" fontId="0" fillId="0" borderId="12" xfId="0" applyBorder="1" applyAlignment="1">
      <alignment horizontal="center" vertical="center" wrapText="1"/>
    </xf>
    <xf numFmtId="0" fontId="0" fillId="0" borderId="11" xfId="0" applyBorder="1" applyAlignment="1">
      <alignment horizontal="center" vertical="center" wrapText="1"/>
    </xf>
    <xf numFmtId="0" fontId="0" fillId="0" borderId="13" xfId="0" applyBorder="1" applyAlignment="1">
      <alignment horizontal="center" vertical="center" wrapText="1"/>
    </xf>
    <xf numFmtId="0" fontId="0" fillId="0" borderId="8" xfId="0" applyBorder="1" applyAlignment="1">
      <alignment horizontal="center"/>
    </xf>
    <xf numFmtId="0" fontId="0" fillId="0" borderId="9" xfId="0" applyBorder="1" applyAlignment="1">
      <alignment horizontal="center"/>
    </xf>
    <xf numFmtId="0" fontId="0" fillId="0" borderId="10" xfId="0" applyBorder="1" applyAlignment="1">
      <alignment horizontal="center"/>
    </xf>
    <xf numFmtId="43" fontId="3" fillId="17" borderId="0" xfId="3" applyFont="1" applyFill="1"/>
    <xf numFmtId="0" fontId="4" fillId="15" borderId="13" xfId="0" applyFont="1" applyFill="1" applyBorder="1" applyAlignment="1">
      <alignment vertical="top"/>
    </xf>
    <xf numFmtId="0" fontId="4" fillId="16" borderId="0" xfId="0" applyFont="1" applyFill="1" applyAlignment="1">
      <alignment vertical="top"/>
    </xf>
  </cellXfs>
  <cellStyles count="4">
    <cellStyle name="Milliers" xfId="3" builtinId="3"/>
    <cellStyle name="Monétaire 2" xfId="1" xr:uid="{D79C6672-F2D0-469A-8D24-8B7AC838CDA6}"/>
    <cellStyle name="Normal" xfId="0" builtinId="0"/>
    <cellStyle name="Pourcentage 2" xfId="2" xr:uid="{90B432AE-5BA1-4230-A068-785AC2B41C9A}"/>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 Id="rId14" Type="http://schemas.openxmlformats.org/officeDocument/2006/relationships/customXml" Target="../customXml/item3.xml"/></Relationships>
</file>

<file path=xl/theme/theme1.xml><?xml version="1.0" encoding="utf-8"?>
<a:theme xmlns:a="http://schemas.openxmlformats.org/drawingml/2006/main" name="Thème Office 2013 –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D520FD-74C3-44CC-AB4D-40E11F77B44E}">
  <sheetPr>
    <pageSetUpPr fitToPage="1"/>
  </sheetPr>
  <dimension ref="A1:T75"/>
  <sheetViews>
    <sheetView tabSelected="1" zoomScale="77" zoomScaleNormal="77" workbookViewId="0">
      <selection activeCell="A9" sqref="A9"/>
    </sheetView>
  </sheetViews>
  <sheetFormatPr baseColWidth="10" defaultRowHeight="15.5" x14ac:dyDescent="0.35"/>
  <cols>
    <col min="1" max="1" width="24.26953125" style="38" customWidth="1"/>
    <col min="2" max="2" width="54.08984375" style="38" customWidth="1"/>
    <col min="3" max="3" width="3.6328125" style="38" customWidth="1"/>
    <col min="4" max="4" width="3.26953125" style="38" bestFit="1" customWidth="1"/>
    <col min="5" max="6" width="3.54296875" style="38" customWidth="1"/>
    <col min="7" max="7" width="13.90625" style="38" customWidth="1"/>
    <col min="8" max="8" width="12.36328125" style="38" customWidth="1"/>
    <col min="9" max="9" width="34.26953125" style="38" customWidth="1"/>
    <col min="10" max="10" width="13.26953125" style="64" customWidth="1"/>
    <col min="11" max="11" width="28.7265625" style="37" customWidth="1"/>
    <col min="12" max="16" width="10.90625" style="38" customWidth="1"/>
    <col min="17" max="17" width="9.81640625" style="38" customWidth="1"/>
    <col min="18" max="18" width="19.26953125" style="38" customWidth="1"/>
    <col min="19" max="19" width="31.6328125" style="38" customWidth="1"/>
    <col min="20" max="20" width="14.36328125" style="38" customWidth="1"/>
    <col min="21" max="16384" width="10.90625" style="38"/>
  </cols>
  <sheetData>
    <row r="1" spans="1:20" x14ac:dyDescent="0.35">
      <c r="A1" s="124" t="s">
        <v>1</v>
      </c>
      <c r="B1" s="125"/>
      <c r="C1" s="125"/>
      <c r="D1" s="125"/>
      <c r="E1" s="125"/>
      <c r="F1" s="125"/>
      <c r="G1" s="125"/>
      <c r="H1" s="125"/>
      <c r="I1" s="125"/>
      <c r="J1" s="126"/>
      <c r="K1" s="120" t="s">
        <v>151</v>
      </c>
      <c r="L1" s="121"/>
      <c r="M1" s="121"/>
      <c r="N1" s="121"/>
      <c r="O1" s="121"/>
      <c r="P1" s="121"/>
      <c r="Q1" s="121"/>
      <c r="R1" s="121"/>
      <c r="S1" s="121"/>
      <c r="T1" s="121"/>
    </row>
    <row r="2" spans="1:20" x14ac:dyDescent="0.35">
      <c r="A2" s="127"/>
      <c r="B2" s="128"/>
      <c r="C2" s="128"/>
      <c r="D2" s="128"/>
      <c r="E2" s="128"/>
      <c r="F2" s="128"/>
      <c r="G2" s="128"/>
      <c r="H2" s="128"/>
      <c r="I2" s="128"/>
      <c r="J2" s="129"/>
      <c r="K2" s="120"/>
      <c r="L2" s="121"/>
      <c r="M2" s="121"/>
      <c r="N2" s="121"/>
      <c r="O2" s="121"/>
      <c r="P2" s="121"/>
      <c r="Q2" s="121"/>
      <c r="R2" s="121"/>
      <c r="S2" s="121"/>
      <c r="T2" s="121"/>
    </row>
    <row r="3" spans="1:20" x14ac:dyDescent="0.35">
      <c r="A3" s="3" t="s">
        <v>0</v>
      </c>
      <c r="B3" s="3" t="s">
        <v>2</v>
      </c>
      <c r="C3" s="130" t="s">
        <v>20</v>
      </c>
      <c r="D3" s="131"/>
      <c r="E3" s="131"/>
      <c r="F3" s="132"/>
      <c r="G3" s="133" t="s">
        <v>36</v>
      </c>
      <c r="H3" s="133" t="s">
        <v>21</v>
      </c>
      <c r="I3" s="133" t="s">
        <v>40</v>
      </c>
      <c r="J3" s="135" t="s">
        <v>3</v>
      </c>
      <c r="K3" s="122"/>
      <c r="L3" s="123"/>
      <c r="M3" s="123"/>
      <c r="N3" s="123"/>
      <c r="O3" s="123"/>
      <c r="P3" s="123"/>
      <c r="Q3" s="123"/>
      <c r="R3" s="123"/>
      <c r="S3" s="123"/>
      <c r="T3" s="123"/>
    </row>
    <row r="4" spans="1:20" ht="31" x14ac:dyDescent="0.35">
      <c r="A4" s="3"/>
      <c r="B4" s="3"/>
      <c r="C4" s="4" t="s">
        <v>22</v>
      </c>
      <c r="D4" s="5" t="s">
        <v>23</v>
      </c>
      <c r="E4" s="5" t="s">
        <v>24</v>
      </c>
      <c r="F4" s="6" t="s">
        <v>25</v>
      </c>
      <c r="G4" s="134"/>
      <c r="H4" s="134"/>
      <c r="I4" s="134"/>
      <c r="J4" s="136"/>
      <c r="K4" s="35" t="s">
        <v>136</v>
      </c>
      <c r="L4" s="35" t="s">
        <v>137</v>
      </c>
      <c r="M4" s="35" t="s">
        <v>149</v>
      </c>
      <c r="N4" s="36" t="s">
        <v>138</v>
      </c>
      <c r="O4" s="36" t="s">
        <v>139</v>
      </c>
      <c r="P4" s="35" t="s">
        <v>140</v>
      </c>
      <c r="Q4" s="36" t="s">
        <v>21</v>
      </c>
      <c r="R4" s="36" t="s">
        <v>141</v>
      </c>
      <c r="S4" s="36" t="s">
        <v>36</v>
      </c>
      <c r="T4" s="35" t="s">
        <v>142</v>
      </c>
    </row>
    <row r="5" spans="1:20" s="44" customFormat="1" x14ac:dyDescent="0.35">
      <c r="A5" s="116" t="s">
        <v>4</v>
      </c>
      <c r="B5" s="2" t="s">
        <v>5</v>
      </c>
      <c r="C5" s="39"/>
      <c r="D5" s="39" t="s">
        <v>35</v>
      </c>
      <c r="E5" s="39" t="s">
        <v>35</v>
      </c>
      <c r="F5" s="39"/>
      <c r="G5" s="2" t="s">
        <v>34</v>
      </c>
      <c r="H5" s="2" t="s">
        <v>38</v>
      </c>
      <c r="I5" s="2" t="s">
        <v>39</v>
      </c>
      <c r="J5" s="18">
        <v>100000</v>
      </c>
      <c r="K5" s="43" t="s">
        <v>143</v>
      </c>
      <c r="L5" s="72" t="s">
        <v>144</v>
      </c>
      <c r="M5" s="72">
        <v>72200</v>
      </c>
      <c r="N5" s="41">
        <v>30000</v>
      </c>
      <c r="O5" s="41">
        <v>35204</v>
      </c>
      <c r="P5" s="73" t="s">
        <v>145</v>
      </c>
      <c r="Q5" s="42" t="s">
        <v>146</v>
      </c>
      <c r="R5" s="41" t="s">
        <v>104</v>
      </c>
      <c r="S5" s="42" t="s">
        <v>147</v>
      </c>
      <c r="T5" s="43" t="s">
        <v>148</v>
      </c>
    </row>
    <row r="6" spans="1:20" s="44" customFormat="1" ht="77.5" x14ac:dyDescent="0.35">
      <c r="A6" s="116"/>
      <c r="B6" s="45" t="s">
        <v>75</v>
      </c>
      <c r="C6" s="2"/>
      <c r="D6" s="2" t="s">
        <v>35</v>
      </c>
      <c r="E6" s="2" t="s">
        <v>35</v>
      </c>
      <c r="F6" s="2" t="s">
        <v>35</v>
      </c>
      <c r="G6" s="2" t="s">
        <v>37</v>
      </c>
      <c r="H6" s="2" t="s">
        <v>38</v>
      </c>
      <c r="I6" s="2" t="s">
        <v>41</v>
      </c>
      <c r="J6" s="18">
        <v>50000</v>
      </c>
      <c r="K6" s="43" t="s">
        <v>143</v>
      </c>
      <c r="L6" s="72" t="s">
        <v>144</v>
      </c>
      <c r="M6" s="72">
        <v>75700</v>
      </c>
      <c r="N6" s="41">
        <v>30000</v>
      </c>
      <c r="O6" s="41">
        <v>35204</v>
      </c>
      <c r="P6" s="73" t="s">
        <v>145</v>
      </c>
      <c r="Q6" s="42" t="s">
        <v>146</v>
      </c>
      <c r="R6" s="41" t="s">
        <v>108</v>
      </c>
      <c r="S6" s="42" t="s">
        <v>150</v>
      </c>
      <c r="T6" s="43" t="s">
        <v>148</v>
      </c>
    </row>
    <row r="7" spans="1:20" s="44" customFormat="1" ht="62" x14ac:dyDescent="0.35">
      <c r="A7" s="116"/>
      <c r="B7" s="45" t="s">
        <v>48</v>
      </c>
      <c r="C7" s="2"/>
      <c r="D7" s="2" t="s">
        <v>35</v>
      </c>
      <c r="E7" s="2" t="s">
        <v>35</v>
      </c>
      <c r="F7" s="2" t="s">
        <v>35</v>
      </c>
      <c r="G7" s="2" t="s">
        <v>37</v>
      </c>
      <c r="H7" s="2" t="s">
        <v>38</v>
      </c>
      <c r="I7" s="2" t="s">
        <v>41</v>
      </c>
      <c r="J7" s="18">
        <v>40000</v>
      </c>
      <c r="K7" s="43" t="s">
        <v>143</v>
      </c>
      <c r="L7" s="72" t="s">
        <v>144</v>
      </c>
      <c r="M7" s="72">
        <v>75700</v>
      </c>
      <c r="N7" s="41">
        <v>30000</v>
      </c>
      <c r="O7" s="41">
        <v>35204</v>
      </c>
      <c r="P7" s="73" t="s">
        <v>145</v>
      </c>
      <c r="Q7" s="42" t="s">
        <v>146</v>
      </c>
      <c r="R7" s="41" t="s">
        <v>108</v>
      </c>
      <c r="S7" s="42" t="s">
        <v>150</v>
      </c>
      <c r="T7" s="43" t="s">
        <v>148</v>
      </c>
    </row>
    <row r="8" spans="1:20" s="44" customFormat="1" ht="77.5" x14ac:dyDescent="0.35">
      <c r="A8" s="116"/>
      <c r="B8" s="45" t="s">
        <v>49</v>
      </c>
      <c r="C8" s="2"/>
      <c r="D8" s="2"/>
      <c r="E8" s="2"/>
      <c r="F8" s="2"/>
      <c r="G8" s="2" t="s">
        <v>37</v>
      </c>
      <c r="H8" s="2" t="s">
        <v>38</v>
      </c>
      <c r="I8" s="2" t="s">
        <v>41</v>
      </c>
      <c r="J8" s="18">
        <v>70000</v>
      </c>
      <c r="K8" s="43" t="s">
        <v>143</v>
      </c>
      <c r="L8" s="72" t="s">
        <v>144</v>
      </c>
      <c r="M8" s="72">
        <v>75700</v>
      </c>
      <c r="N8" s="41">
        <v>30000</v>
      </c>
      <c r="O8" s="41">
        <v>35204</v>
      </c>
      <c r="P8" s="73" t="s">
        <v>145</v>
      </c>
      <c r="Q8" s="42" t="s">
        <v>146</v>
      </c>
      <c r="R8" s="41" t="s">
        <v>108</v>
      </c>
      <c r="S8" s="42" t="s">
        <v>150</v>
      </c>
      <c r="T8" s="43" t="s">
        <v>148</v>
      </c>
    </row>
    <row r="9" spans="1:20" s="44" customFormat="1" ht="68.5" customHeight="1" x14ac:dyDescent="0.35">
      <c r="A9" s="39"/>
      <c r="B9" s="2" t="s">
        <v>73</v>
      </c>
      <c r="C9" s="2" t="s">
        <v>72</v>
      </c>
      <c r="D9" s="2" t="s">
        <v>72</v>
      </c>
      <c r="E9" s="2" t="s">
        <v>72</v>
      </c>
      <c r="F9" s="2" t="s">
        <v>72</v>
      </c>
      <c r="G9" s="2" t="s">
        <v>37</v>
      </c>
      <c r="H9" s="2" t="s">
        <v>38</v>
      </c>
      <c r="I9" s="2" t="s">
        <v>101</v>
      </c>
      <c r="J9" s="18">
        <v>35333</v>
      </c>
      <c r="K9" s="43" t="s">
        <v>143</v>
      </c>
      <c r="L9" s="72" t="s">
        <v>144</v>
      </c>
      <c r="M9" s="72">
        <v>71300</v>
      </c>
      <c r="N9" s="41">
        <v>30000</v>
      </c>
      <c r="O9" s="41">
        <v>35204</v>
      </c>
      <c r="P9" s="73" t="s">
        <v>145</v>
      </c>
      <c r="Q9" s="42" t="s">
        <v>146</v>
      </c>
      <c r="R9" s="41" t="s">
        <v>108</v>
      </c>
      <c r="S9" s="42" t="s">
        <v>150</v>
      </c>
      <c r="T9" s="43" t="s">
        <v>148</v>
      </c>
    </row>
    <row r="10" spans="1:20" s="44" customFormat="1" x14ac:dyDescent="0.35">
      <c r="A10" s="28" t="s">
        <v>6</v>
      </c>
      <c r="B10" s="28"/>
      <c r="C10" s="28"/>
      <c r="D10" s="28"/>
      <c r="E10" s="28"/>
      <c r="F10" s="28"/>
      <c r="G10" s="28"/>
      <c r="H10" s="30"/>
      <c r="I10" s="28"/>
      <c r="J10" s="29">
        <f>SUM(J5:J9)</f>
        <v>295333</v>
      </c>
      <c r="K10" s="74"/>
      <c r="L10" s="47"/>
      <c r="M10" s="47"/>
      <c r="N10" s="47"/>
      <c r="O10" s="47"/>
      <c r="P10" s="47"/>
      <c r="Q10" s="47"/>
      <c r="R10" s="47"/>
      <c r="S10" s="47"/>
      <c r="T10" s="47"/>
    </row>
    <row r="11" spans="1:20" s="44" customFormat="1" ht="29.15" customHeight="1" x14ac:dyDescent="0.35">
      <c r="A11" s="112" t="s">
        <v>7</v>
      </c>
      <c r="B11" s="117" t="s">
        <v>169</v>
      </c>
      <c r="C11" s="17"/>
      <c r="D11" s="17" t="s">
        <v>35</v>
      </c>
      <c r="E11" s="17" t="s">
        <v>35</v>
      </c>
      <c r="F11" s="17"/>
      <c r="G11" s="17" t="s">
        <v>34</v>
      </c>
      <c r="H11" s="17" t="s">
        <v>38</v>
      </c>
      <c r="I11" s="2" t="s">
        <v>86</v>
      </c>
      <c r="J11" s="18">
        <v>289077</v>
      </c>
      <c r="K11" s="43" t="s">
        <v>143</v>
      </c>
      <c r="L11" s="72" t="s">
        <v>144</v>
      </c>
      <c r="M11" s="72">
        <v>73204</v>
      </c>
      <c r="N11" s="41">
        <v>30000</v>
      </c>
      <c r="O11" s="41">
        <v>35204</v>
      </c>
      <c r="P11" s="73" t="s">
        <v>145</v>
      </c>
      <c r="Q11" s="42" t="s">
        <v>146</v>
      </c>
      <c r="R11" s="41" t="s">
        <v>111</v>
      </c>
      <c r="S11" s="42" t="s">
        <v>147</v>
      </c>
      <c r="T11" s="43" t="s">
        <v>148</v>
      </c>
    </row>
    <row r="12" spans="1:20" s="44" customFormat="1" ht="29.15" customHeight="1" x14ac:dyDescent="0.35">
      <c r="A12" s="113"/>
      <c r="B12" s="118"/>
      <c r="C12" s="17"/>
      <c r="D12" s="17"/>
      <c r="E12" s="17"/>
      <c r="F12" s="17"/>
      <c r="G12" s="17"/>
      <c r="H12" s="17" t="s">
        <v>29</v>
      </c>
      <c r="I12" s="2" t="s">
        <v>42</v>
      </c>
      <c r="J12" s="18">
        <v>50000</v>
      </c>
      <c r="K12" s="43" t="s">
        <v>152</v>
      </c>
      <c r="L12" s="72" t="s">
        <v>144</v>
      </c>
      <c r="M12" s="72">
        <v>72100</v>
      </c>
      <c r="N12" s="41">
        <v>32045</v>
      </c>
      <c r="O12" s="41">
        <v>35204</v>
      </c>
      <c r="P12" s="73" t="s">
        <v>145</v>
      </c>
      <c r="Q12" s="42" t="s">
        <v>153</v>
      </c>
      <c r="R12" s="41" t="s">
        <v>111</v>
      </c>
      <c r="S12" s="42" t="s">
        <v>147</v>
      </c>
      <c r="T12" s="43" t="s">
        <v>154</v>
      </c>
    </row>
    <row r="13" spans="1:20" s="44" customFormat="1" ht="31.75" customHeight="1" x14ac:dyDescent="0.35">
      <c r="A13" s="113"/>
      <c r="B13" s="119"/>
      <c r="C13" s="2"/>
      <c r="D13" s="2" t="s">
        <v>35</v>
      </c>
      <c r="E13" s="2" t="s">
        <v>35</v>
      </c>
      <c r="F13" s="2"/>
      <c r="G13" s="2" t="s">
        <v>34</v>
      </c>
      <c r="H13" s="2" t="s">
        <v>29</v>
      </c>
      <c r="I13" s="2" t="s">
        <v>86</v>
      </c>
      <c r="J13" s="18">
        <v>58000</v>
      </c>
      <c r="K13" s="43" t="s">
        <v>152</v>
      </c>
      <c r="L13" s="72" t="s">
        <v>144</v>
      </c>
      <c r="M13" s="72">
        <v>73204</v>
      </c>
      <c r="N13" s="41">
        <v>32045</v>
      </c>
      <c r="O13" s="41">
        <v>35204</v>
      </c>
      <c r="P13" s="73" t="s">
        <v>145</v>
      </c>
      <c r="Q13" s="42" t="s">
        <v>153</v>
      </c>
      <c r="R13" s="41" t="s">
        <v>111</v>
      </c>
      <c r="S13" s="42" t="s">
        <v>147</v>
      </c>
      <c r="T13" s="43" t="s">
        <v>154</v>
      </c>
    </row>
    <row r="14" spans="1:20" s="44" customFormat="1" x14ac:dyDescent="0.35">
      <c r="A14" s="113"/>
      <c r="B14" s="117" t="s">
        <v>76</v>
      </c>
      <c r="C14" s="2"/>
      <c r="D14" s="2"/>
      <c r="E14" s="2" t="s">
        <v>35</v>
      </c>
      <c r="F14" s="2" t="s">
        <v>35</v>
      </c>
      <c r="G14" s="2" t="s">
        <v>34</v>
      </c>
      <c r="H14" s="32" t="s">
        <v>29</v>
      </c>
      <c r="I14" s="32" t="s">
        <v>86</v>
      </c>
      <c r="J14" s="49">
        <v>190923</v>
      </c>
      <c r="K14" s="43" t="s">
        <v>152</v>
      </c>
      <c r="L14" s="72" t="s">
        <v>144</v>
      </c>
      <c r="M14" s="72">
        <v>73204</v>
      </c>
      <c r="N14" s="41">
        <v>32045</v>
      </c>
      <c r="O14" s="41">
        <v>35204</v>
      </c>
      <c r="P14" s="73" t="s">
        <v>145</v>
      </c>
      <c r="Q14" s="42" t="s">
        <v>153</v>
      </c>
      <c r="R14" s="41" t="s">
        <v>111</v>
      </c>
      <c r="S14" s="42" t="s">
        <v>147</v>
      </c>
      <c r="T14" s="43" t="s">
        <v>154</v>
      </c>
    </row>
    <row r="15" spans="1:20" s="44" customFormat="1" x14ac:dyDescent="0.35">
      <c r="A15" s="113"/>
      <c r="B15" s="119"/>
      <c r="C15" s="2"/>
      <c r="D15" s="2"/>
      <c r="E15" s="2"/>
      <c r="F15" s="2"/>
      <c r="G15" s="2" t="s">
        <v>34</v>
      </c>
      <c r="H15" s="2" t="s">
        <v>29</v>
      </c>
      <c r="I15" s="2" t="s">
        <v>86</v>
      </c>
      <c r="J15" s="18">
        <v>90000</v>
      </c>
      <c r="K15" s="43" t="s">
        <v>152</v>
      </c>
      <c r="L15" s="72" t="s">
        <v>144</v>
      </c>
      <c r="M15" s="72">
        <v>73204</v>
      </c>
      <c r="N15" s="41">
        <v>32045</v>
      </c>
      <c r="O15" s="41">
        <v>35204</v>
      </c>
      <c r="P15" s="73" t="s">
        <v>145</v>
      </c>
      <c r="Q15" s="42" t="s">
        <v>153</v>
      </c>
      <c r="R15" s="41" t="s">
        <v>111</v>
      </c>
      <c r="S15" s="42" t="s">
        <v>147</v>
      </c>
      <c r="T15" s="43" t="s">
        <v>154</v>
      </c>
    </row>
    <row r="16" spans="1:20" s="44" customFormat="1" x14ac:dyDescent="0.35">
      <c r="A16" s="113"/>
      <c r="B16" s="117" t="s">
        <v>77</v>
      </c>
      <c r="C16" s="2"/>
      <c r="D16" s="2"/>
      <c r="E16" s="2" t="s">
        <v>35</v>
      </c>
      <c r="F16" s="2" t="s">
        <v>35</v>
      </c>
      <c r="G16" s="2" t="s">
        <v>34</v>
      </c>
      <c r="H16" s="2" t="s">
        <v>29</v>
      </c>
      <c r="I16" s="2" t="s">
        <v>86</v>
      </c>
      <c r="J16" s="18">
        <v>83372</v>
      </c>
      <c r="K16" s="43" t="s">
        <v>152</v>
      </c>
      <c r="L16" s="72" t="s">
        <v>144</v>
      </c>
      <c r="M16" s="72">
        <v>73204</v>
      </c>
      <c r="N16" s="41">
        <v>32045</v>
      </c>
      <c r="O16" s="41">
        <v>35204</v>
      </c>
      <c r="P16" s="73" t="s">
        <v>145</v>
      </c>
      <c r="Q16" s="42" t="s">
        <v>153</v>
      </c>
      <c r="R16" s="41" t="s">
        <v>111</v>
      </c>
      <c r="S16" s="42" t="s">
        <v>147</v>
      </c>
      <c r="T16" s="43" t="s">
        <v>154</v>
      </c>
    </row>
    <row r="17" spans="1:20" s="44" customFormat="1" ht="31" x14ac:dyDescent="0.35">
      <c r="A17" s="113"/>
      <c r="B17" s="119"/>
      <c r="C17" s="2"/>
      <c r="D17" s="2"/>
      <c r="E17" s="2" t="s">
        <v>35</v>
      </c>
      <c r="F17" s="2" t="s">
        <v>35</v>
      </c>
      <c r="G17" s="2" t="s">
        <v>34</v>
      </c>
      <c r="H17" s="2" t="s">
        <v>28</v>
      </c>
      <c r="I17" s="2" t="s">
        <v>86</v>
      </c>
      <c r="J17" s="18">
        <v>150000</v>
      </c>
      <c r="K17" s="43" t="s">
        <v>155</v>
      </c>
      <c r="L17" s="72" t="s">
        <v>144</v>
      </c>
      <c r="M17" s="72">
        <v>73204</v>
      </c>
      <c r="N17" s="41">
        <v>30000</v>
      </c>
      <c r="O17" s="41">
        <v>35204</v>
      </c>
      <c r="P17" s="73" t="s">
        <v>145</v>
      </c>
      <c r="Q17" s="42" t="s">
        <v>157</v>
      </c>
      <c r="R17" s="41" t="s">
        <v>111</v>
      </c>
      <c r="S17" s="50" t="s">
        <v>147</v>
      </c>
      <c r="T17" s="43" t="s">
        <v>158</v>
      </c>
    </row>
    <row r="18" spans="1:20" s="44" customFormat="1" ht="31" x14ac:dyDescent="0.35">
      <c r="A18" s="48"/>
      <c r="B18" s="22" t="s">
        <v>78</v>
      </c>
      <c r="C18" s="2" t="s">
        <v>72</v>
      </c>
      <c r="D18" s="2" t="s">
        <v>72</v>
      </c>
      <c r="E18" s="2" t="s">
        <v>72</v>
      </c>
      <c r="F18" s="2" t="s">
        <v>72</v>
      </c>
      <c r="G18" s="2" t="s">
        <v>37</v>
      </c>
      <c r="H18" s="2" t="s">
        <v>28</v>
      </c>
      <c r="I18" s="2" t="s">
        <v>101</v>
      </c>
      <c r="J18" s="18">
        <v>35333</v>
      </c>
      <c r="K18" s="43" t="s">
        <v>155</v>
      </c>
      <c r="L18" s="72" t="s">
        <v>144</v>
      </c>
      <c r="M18" s="72">
        <v>71300</v>
      </c>
      <c r="N18" s="41">
        <v>30000</v>
      </c>
      <c r="O18" s="41">
        <v>35204</v>
      </c>
      <c r="P18" s="73" t="s">
        <v>145</v>
      </c>
      <c r="Q18" s="42" t="s">
        <v>157</v>
      </c>
      <c r="R18" s="41" t="s">
        <v>109</v>
      </c>
      <c r="S18" s="50" t="s">
        <v>150</v>
      </c>
      <c r="T18" s="43" t="s">
        <v>158</v>
      </c>
    </row>
    <row r="19" spans="1:20" s="44" customFormat="1" x14ac:dyDescent="0.35">
      <c r="A19" s="30" t="s">
        <v>9</v>
      </c>
      <c r="B19" s="30"/>
      <c r="C19" s="30"/>
      <c r="D19" s="30"/>
      <c r="E19" s="30"/>
      <c r="F19" s="30"/>
      <c r="G19" s="30"/>
      <c r="H19" s="30"/>
      <c r="I19" s="30"/>
      <c r="J19" s="31">
        <f>SUM(J11:J18)</f>
        <v>946705</v>
      </c>
      <c r="K19" s="74"/>
      <c r="L19" s="47"/>
      <c r="M19" s="47"/>
      <c r="N19" s="47"/>
      <c r="O19" s="47"/>
      <c r="P19" s="47"/>
      <c r="Q19" s="47"/>
      <c r="R19" s="163"/>
      <c r="S19" s="47"/>
      <c r="T19" s="76"/>
    </row>
    <row r="20" spans="1:20" s="44" customFormat="1" ht="31" x14ac:dyDescent="0.35">
      <c r="A20" s="116" t="s">
        <v>10</v>
      </c>
      <c r="B20" s="117" t="s">
        <v>59</v>
      </c>
      <c r="C20" s="2" t="s">
        <v>35</v>
      </c>
      <c r="D20" s="2" t="s">
        <v>35</v>
      </c>
      <c r="E20" s="2" t="s">
        <v>35</v>
      </c>
      <c r="F20" s="2" t="s">
        <v>35</v>
      </c>
      <c r="G20" s="2" t="s">
        <v>34</v>
      </c>
      <c r="H20" s="2" t="s">
        <v>28</v>
      </c>
      <c r="I20" s="2" t="s">
        <v>160</v>
      </c>
      <c r="J20" s="18">
        <v>300000</v>
      </c>
      <c r="K20" s="43" t="s">
        <v>155</v>
      </c>
      <c r="L20" s="72" t="s">
        <v>144</v>
      </c>
      <c r="M20" s="72">
        <v>71300</v>
      </c>
      <c r="N20" s="41">
        <v>30000</v>
      </c>
      <c r="O20" s="41">
        <v>35204</v>
      </c>
      <c r="P20" s="73" t="s">
        <v>145</v>
      </c>
      <c r="Q20" s="42" t="s">
        <v>157</v>
      </c>
      <c r="R20" s="41" t="s">
        <v>112</v>
      </c>
      <c r="S20" s="50" t="s">
        <v>147</v>
      </c>
      <c r="T20" s="43" t="s">
        <v>158</v>
      </c>
    </row>
    <row r="21" spans="1:20" s="44" customFormat="1" ht="31" x14ac:dyDescent="0.35">
      <c r="A21" s="116"/>
      <c r="B21" s="118"/>
      <c r="C21" s="2"/>
      <c r="D21" s="2"/>
      <c r="E21" s="2"/>
      <c r="F21" s="2"/>
      <c r="G21" s="2" t="s">
        <v>34</v>
      </c>
      <c r="H21" s="2" t="s">
        <v>28</v>
      </c>
      <c r="I21" s="2" t="s">
        <v>39</v>
      </c>
      <c r="J21" s="18">
        <v>56000</v>
      </c>
      <c r="K21" s="43" t="s">
        <v>155</v>
      </c>
      <c r="L21" s="72" t="s">
        <v>144</v>
      </c>
      <c r="M21" s="72">
        <v>72200</v>
      </c>
      <c r="N21" s="41">
        <v>30000</v>
      </c>
      <c r="O21" s="41">
        <v>35204</v>
      </c>
      <c r="P21" s="73" t="s">
        <v>145</v>
      </c>
      <c r="Q21" s="42" t="s">
        <v>157</v>
      </c>
      <c r="R21" s="41" t="s">
        <v>112</v>
      </c>
      <c r="S21" s="50" t="s">
        <v>147</v>
      </c>
      <c r="T21" s="43" t="s">
        <v>158</v>
      </c>
    </row>
    <row r="22" spans="1:20" s="44" customFormat="1" x14ac:dyDescent="0.35">
      <c r="A22" s="116"/>
      <c r="B22" s="118"/>
      <c r="C22" s="2"/>
      <c r="D22" s="2"/>
      <c r="E22" s="2"/>
      <c r="F22" s="2"/>
      <c r="G22" s="2" t="s">
        <v>34</v>
      </c>
      <c r="H22" s="2" t="s">
        <v>29</v>
      </c>
      <c r="I22" s="2" t="s">
        <v>39</v>
      </c>
      <c r="J22" s="18">
        <v>50000</v>
      </c>
      <c r="K22" s="43" t="s">
        <v>152</v>
      </c>
      <c r="L22" s="77" t="s">
        <v>144</v>
      </c>
      <c r="M22" s="72">
        <v>72200</v>
      </c>
      <c r="N22" s="78">
        <v>32045</v>
      </c>
      <c r="O22" s="75">
        <v>35204</v>
      </c>
      <c r="P22" s="79" t="s">
        <v>145</v>
      </c>
      <c r="Q22" s="80" t="s">
        <v>153</v>
      </c>
      <c r="R22" s="41" t="s">
        <v>112</v>
      </c>
      <c r="S22" s="50" t="s">
        <v>147</v>
      </c>
      <c r="T22" s="58" t="s">
        <v>154</v>
      </c>
    </row>
    <row r="23" spans="1:20" s="44" customFormat="1" x14ac:dyDescent="0.35">
      <c r="A23" s="116"/>
      <c r="B23" s="119"/>
      <c r="C23" s="2" t="s">
        <v>35</v>
      </c>
      <c r="D23" s="2" t="s">
        <v>35</v>
      </c>
      <c r="E23" s="2" t="s">
        <v>35</v>
      </c>
      <c r="F23" s="2" t="s">
        <v>35</v>
      </c>
      <c r="G23" s="2" t="s">
        <v>34</v>
      </c>
      <c r="H23" s="2" t="s">
        <v>29</v>
      </c>
      <c r="I23" s="2" t="s">
        <v>160</v>
      </c>
      <c r="J23" s="18">
        <v>150000</v>
      </c>
      <c r="K23" s="43" t="s">
        <v>152</v>
      </c>
      <c r="L23" s="77" t="s">
        <v>144</v>
      </c>
      <c r="M23" s="77">
        <v>71300</v>
      </c>
      <c r="N23" s="78">
        <v>32045</v>
      </c>
      <c r="O23" s="75">
        <v>35204</v>
      </c>
      <c r="P23" s="79" t="s">
        <v>145</v>
      </c>
      <c r="Q23" s="80" t="s">
        <v>153</v>
      </c>
      <c r="R23" s="41" t="s">
        <v>112</v>
      </c>
      <c r="S23" s="50" t="s">
        <v>147</v>
      </c>
      <c r="T23" s="58" t="s">
        <v>154</v>
      </c>
    </row>
    <row r="24" spans="1:20" s="44" customFormat="1" ht="31" x14ac:dyDescent="0.35">
      <c r="A24" s="116"/>
      <c r="B24" s="45" t="s">
        <v>50</v>
      </c>
      <c r="C24" s="2" t="s">
        <v>35</v>
      </c>
      <c r="D24" s="2" t="s">
        <v>35</v>
      </c>
      <c r="E24" s="2" t="s">
        <v>35</v>
      </c>
      <c r="F24" s="2" t="s">
        <v>35</v>
      </c>
      <c r="G24" s="34" t="s">
        <v>47</v>
      </c>
      <c r="H24" s="34" t="s">
        <v>28</v>
      </c>
      <c r="I24" s="34" t="s">
        <v>41</v>
      </c>
      <c r="J24" s="52">
        <v>100000</v>
      </c>
      <c r="K24" s="54" t="s">
        <v>155</v>
      </c>
      <c r="L24" s="81" t="s">
        <v>144</v>
      </c>
      <c r="M24" s="81">
        <v>75700</v>
      </c>
      <c r="N24" s="82">
        <v>30000</v>
      </c>
      <c r="O24" s="82">
        <v>35204</v>
      </c>
      <c r="P24" s="83" t="s">
        <v>145</v>
      </c>
      <c r="Q24" s="84" t="s">
        <v>157</v>
      </c>
      <c r="R24" s="82" t="s">
        <v>168</v>
      </c>
      <c r="S24" s="53" t="s">
        <v>163</v>
      </c>
      <c r="T24" s="54" t="s">
        <v>158</v>
      </c>
    </row>
    <row r="25" spans="1:20" s="44" customFormat="1" ht="31" x14ac:dyDescent="0.35">
      <c r="A25" s="116"/>
      <c r="B25" s="2" t="s">
        <v>51</v>
      </c>
      <c r="C25" s="2"/>
      <c r="D25" s="2"/>
      <c r="E25" s="2" t="s">
        <v>35</v>
      </c>
      <c r="F25" s="2" t="s">
        <v>35</v>
      </c>
      <c r="G25" s="2" t="s">
        <v>34</v>
      </c>
      <c r="H25" s="2" t="s">
        <v>28</v>
      </c>
      <c r="I25" s="2" t="s">
        <v>39</v>
      </c>
      <c r="J25" s="18">
        <v>150000</v>
      </c>
      <c r="K25" s="43" t="s">
        <v>155</v>
      </c>
      <c r="L25" s="72" t="s">
        <v>144</v>
      </c>
      <c r="M25" s="72">
        <v>72200</v>
      </c>
      <c r="N25" s="41">
        <v>30000</v>
      </c>
      <c r="O25" s="41">
        <v>35204</v>
      </c>
      <c r="P25" s="73" t="s">
        <v>145</v>
      </c>
      <c r="Q25" s="42" t="s">
        <v>157</v>
      </c>
      <c r="R25" s="41" t="s">
        <v>112</v>
      </c>
      <c r="S25" s="50" t="s">
        <v>147</v>
      </c>
      <c r="T25" s="43" t="s">
        <v>158</v>
      </c>
    </row>
    <row r="26" spans="1:20" s="44" customFormat="1" ht="46.5" x14ac:dyDescent="0.35">
      <c r="A26" s="116"/>
      <c r="B26" s="45" t="s">
        <v>53</v>
      </c>
      <c r="C26" s="2"/>
      <c r="D26" s="2" t="s">
        <v>35</v>
      </c>
      <c r="E26" s="2" t="s">
        <v>35</v>
      </c>
      <c r="F26" s="2"/>
      <c r="G26" s="34" t="s">
        <v>47</v>
      </c>
      <c r="H26" s="34" t="s">
        <v>29</v>
      </c>
      <c r="I26" s="34" t="s">
        <v>41</v>
      </c>
      <c r="J26" s="52">
        <v>70780</v>
      </c>
      <c r="K26" s="54" t="s">
        <v>152</v>
      </c>
      <c r="L26" s="85" t="s">
        <v>144</v>
      </c>
      <c r="M26" s="85">
        <v>75700</v>
      </c>
      <c r="N26" s="86">
        <v>32045</v>
      </c>
      <c r="O26" s="87">
        <v>35204</v>
      </c>
      <c r="P26" s="88" t="s">
        <v>145</v>
      </c>
      <c r="Q26" s="89" t="s">
        <v>153</v>
      </c>
      <c r="R26" s="82" t="s">
        <v>168</v>
      </c>
      <c r="S26" s="53" t="s">
        <v>163</v>
      </c>
      <c r="T26" s="55" t="s">
        <v>154</v>
      </c>
    </row>
    <row r="27" spans="1:20" s="44" customFormat="1" x14ac:dyDescent="0.35">
      <c r="A27" s="116"/>
      <c r="B27" s="2" t="s">
        <v>52</v>
      </c>
      <c r="C27" s="2"/>
      <c r="D27" s="2" t="s">
        <v>35</v>
      </c>
      <c r="E27" s="2" t="s">
        <v>35</v>
      </c>
      <c r="F27" s="2"/>
      <c r="G27" s="2" t="s">
        <v>34</v>
      </c>
      <c r="H27" s="2" t="s">
        <v>29</v>
      </c>
      <c r="I27" s="2" t="s">
        <v>39</v>
      </c>
      <c r="J27" s="18">
        <v>130000</v>
      </c>
      <c r="K27" s="43" t="s">
        <v>152</v>
      </c>
      <c r="L27" s="77" t="s">
        <v>144</v>
      </c>
      <c r="M27" s="77">
        <v>72200</v>
      </c>
      <c r="N27" s="78">
        <v>32045</v>
      </c>
      <c r="O27" s="90">
        <v>35204</v>
      </c>
      <c r="P27" s="79" t="s">
        <v>145</v>
      </c>
      <c r="Q27" s="80" t="s">
        <v>153</v>
      </c>
      <c r="R27" s="75" t="s">
        <v>112</v>
      </c>
      <c r="S27" s="50" t="s">
        <v>147</v>
      </c>
      <c r="T27" s="58" t="s">
        <v>154</v>
      </c>
    </row>
    <row r="28" spans="1:20" s="44" customFormat="1" ht="31" x14ac:dyDescent="0.35">
      <c r="A28" s="116"/>
      <c r="B28" s="117" t="s">
        <v>11</v>
      </c>
      <c r="C28" s="2"/>
      <c r="D28" s="2"/>
      <c r="E28" s="2"/>
      <c r="F28" s="2"/>
      <c r="G28" s="2" t="s">
        <v>37</v>
      </c>
      <c r="H28" s="2" t="s">
        <v>28</v>
      </c>
      <c r="I28" s="2" t="s">
        <v>41</v>
      </c>
      <c r="J28" s="18">
        <v>30000</v>
      </c>
      <c r="K28" s="43" t="s">
        <v>155</v>
      </c>
      <c r="L28" s="72" t="s">
        <v>144</v>
      </c>
      <c r="M28" s="72">
        <v>75700</v>
      </c>
      <c r="N28" s="41">
        <v>30000</v>
      </c>
      <c r="O28" s="41">
        <v>35204</v>
      </c>
      <c r="P28" s="73" t="s">
        <v>145</v>
      </c>
      <c r="Q28" s="42" t="s">
        <v>157</v>
      </c>
      <c r="R28" s="75" t="s">
        <v>113</v>
      </c>
      <c r="S28" s="50" t="s">
        <v>150</v>
      </c>
      <c r="T28" s="43" t="s">
        <v>158</v>
      </c>
    </row>
    <row r="29" spans="1:20" s="44" customFormat="1" ht="31" x14ac:dyDescent="0.35">
      <c r="A29" s="116"/>
      <c r="B29" s="119"/>
      <c r="C29" s="2" t="s">
        <v>35</v>
      </c>
      <c r="D29" s="2" t="s">
        <v>35</v>
      </c>
      <c r="E29" s="2" t="s">
        <v>35</v>
      </c>
      <c r="F29" s="2" t="s">
        <v>35</v>
      </c>
      <c r="G29" s="2" t="s">
        <v>34</v>
      </c>
      <c r="H29" s="2" t="s">
        <v>28</v>
      </c>
      <c r="I29" s="2" t="s">
        <v>101</v>
      </c>
      <c r="J29" s="18">
        <v>10000</v>
      </c>
      <c r="K29" s="43" t="s">
        <v>155</v>
      </c>
      <c r="L29" s="72" t="s">
        <v>144</v>
      </c>
      <c r="M29" s="72">
        <v>71300</v>
      </c>
      <c r="N29" s="41">
        <v>30000</v>
      </c>
      <c r="O29" s="41">
        <v>35204</v>
      </c>
      <c r="P29" s="73" t="s">
        <v>145</v>
      </c>
      <c r="Q29" s="42" t="s">
        <v>157</v>
      </c>
      <c r="R29" s="75" t="s">
        <v>112</v>
      </c>
      <c r="S29" s="42" t="s">
        <v>147</v>
      </c>
      <c r="T29" s="43" t="s">
        <v>158</v>
      </c>
    </row>
    <row r="30" spans="1:20" s="44" customFormat="1" ht="31" x14ac:dyDescent="0.35">
      <c r="A30" s="39"/>
      <c r="B30" s="22" t="s">
        <v>96</v>
      </c>
      <c r="C30" s="2"/>
      <c r="D30" s="2"/>
      <c r="E30" s="2"/>
      <c r="F30" s="2"/>
      <c r="G30" s="2" t="s">
        <v>37</v>
      </c>
      <c r="H30" s="2" t="s">
        <v>28</v>
      </c>
      <c r="I30" s="2" t="s">
        <v>41</v>
      </c>
      <c r="J30" s="18">
        <v>40000</v>
      </c>
      <c r="K30" s="43" t="s">
        <v>155</v>
      </c>
      <c r="L30" s="72" t="s">
        <v>144</v>
      </c>
      <c r="M30" s="72">
        <v>75700</v>
      </c>
      <c r="N30" s="41">
        <v>30000</v>
      </c>
      <c r="O30" s="41">
        <v>35204</v>
      </c>
      <c r="P30" s="73" t="s">
        <v>145</v>
      </c>
      <c r="Q30" s="42" t="s">
        <v>157</v>
      </c>
      <c r="R30" s="75" t="s">
        <v>113</v>
      </c>
      <c r="S30" s="42" t="s">
        <v>150</v>
      </c>
      <c r="T30" s="43" t="s">
        <v>158</v>
      </c>
    </row>
    <row r="31" spans="1:20" s="44" customFormat="1" ht="31" x14ac:dyDescent="0.35">
      <c r="A31" s="39"/>
      <c r="B31" s="22" t="s">
        <v>91</v>
      </c>
      <c r="C31" s="2" t="s">
        <v>72</v>
      </c>
      <c r="D31" s="2" t="s">
        <v>72</v>
      </c>
      <c r="E31" s="2" t="s">
        <v>72</v>
      </c>
      <c r="F31" s="2" t="s">
        <v>72</v>
      </c>
      <c r="G31" s="2" t="s">
        <v>34</v>
      </c>
      <c r="H31" s="2" t="s">
        <v>28</v>
      </c>
      <c r="I31" s="2" t="s">
        <v>159</v>
      </c>
      <c r="J31" s="18">
        <v>70000</v>
      </c>
      <c r="K31" s="43" t="s">
        <v>155</v>
      </c>
      <c r="L31" s="72" t="s">
        <v>144</v>
      </c>
      <c r="M31" s="72">
        <v>71200</v>
      </c>
      <c r="N31" s="41">
        <v>30000</v>
      </c>
      <c r="O31" s="41">
        <v>35204</v>
      </c>
      <c r="P31" s="73" t="s">
        <v>145</v>
      </c>
      <c r="Q31" s="42" t="s">
        <v>157</v>
      </c>
      <c r="R31" s="75" t="s">
        <v>112</v>
      </c>
      <c r="S31" s="42" t="s">
        <v>147</v>
      </c>
      <c r="T31" s="43" t="s">
        <v>158</v>
      </c>
    </row>
    <row r="32" spans="1:20" s="44" customFormat="1" x14ac:dyDescent="0.35">
      <c r="A32" s="30" t="s">
        <v>8</v>
      </c>
      <c r="B32" s="30"/>
      <c r="C32" s="30"/>
      <c r="D32" s="30"/>
      <c r="E32" s="30"/>
      <c r="F32" s="30"/>
      <c r="G32" s="30"/>
      <c r="H32" s="30"/>
      <c r="I32" s="30"/>
      <c r="J32" s="31">
        <f>SUM(J20:J31)</f>
        <v>1156780</v>
      </c>
      <c r="K32" s="74"/>
      <c r="L32" s="47"/>
      <c r="M32" s="47"/>
      <c r="N32" s="47"/>
      <c r="O32" s="47"/>
      <c r="P32" s="47"/>
      <c r="Q32" s="47"/>
      <c r="R32" s="47"/>
      <c r="S32" s="47"/>
      <c r="T32" s="47"/>
    </row>
    <row r="33" spans="1:20" s="44" customFormat="1" ht="29.15" customHeight="1" x14ac:dyDescent="0.35">
      <c r="A33" s="116" t="s">
        <v>12</v>
      </c>
      <c r="B33" s="2" t="s">
        <v>60</v>
      </c>
      <c r="C33" s="2"/>
      <c r="D33" s="2" t="s">
        <v>35</v>
      </c>
      <c r="E33" s="2" t="s">
        <v>35</v>
      </c>
      <c r="F33" s="2"/>
      <c r="G33" s="2" t="s">
        <v>34</v>
      </c>
      <c r="H33" s="2" t="s">
        <v>28</v>
      </c>
      <c r="I33" s="2" t="s">
        <v>39</v>
      </c>
      <c r="J33" s="18">
        <v>80000</v>
      </c>
      <c r="K33" s="43" t="s">
        <v>155</v>
      </c>
      <c r="L33" s="72" t="s">
        <v>144</v>
      </c>
      <c r="M33" s="72">
        <v>72200</v>
      </c>
      <c r="N33" s="41">
        <v>30000</v>
      </c>
      <c r="O33" s="41">
        <v>35204</v>
      </c>
      <c r="P33" s="73" t="s">
        <v>145</v>
      </c>
      <c r="Q33" s="42" t="s">
        <v>157</v>
      </c>
      <c r="R33" s="75" t="s">
        <v>115</v>
      </c>
      <c r="S33" s="42" t="s">
        <v>147</v>
      </c>
      <c r="T33" s="43" t="s">
        <v>158</v>
      </c>
    </row>
    <row r="34" spans="1:20" s="44" customFormat="1" ht="31" x14ac:dyDescent="0.35">
      <c r="A34" s="116"/>
      <c r="B34" s="45" t="s">
        <v>13</v>
      </c>
      <c r="C34" s="2"/>
      <c r="D34" s="2"/>
      <c r="E34" s="2" t="s">
        <v>35</v>
      </c>
      <c r="F34" s="2"/>
      <c r="G34" s="2" t="s">
        <v>37</v>
      </c>
      <c r="H34" s="2" t="s">
        <v>28</v>
      </c>
      <c r="I34" s="2" t="s">
        <v>41</v>
      </c>
      <c r="J34" s="18">
        <v>43000</v>
      </c>
      <c r="K34" s="43" t="s">
        <v>155</v>
      </c>
      <c r="L34" s="72" t="s">
        <v>144</v>
      </c>
      <c r="M34" s="72">
        <v>75700</v>
      </c>
      <c r="N34" s="41">
        <v>30000</v>
      </c>
      <c r="O34" s="41">
        <v>35204</v>
      </c>
      <c r="P34" s="73" t="s">
        <v>145</v>
      </c>
      <c r="Q34" s="42" t="s">
        <v>157</v>
      </c>
      <c r="R34" s="75" t="s">
        <v>117</v>
      </c>
      <c r="S34" s="42" t="s">
        <v>150</v>
      </c>
      <c r="T34" s="43" t="s">
        <v>158</v>
      </c>
    </row>
    <row r="35" spans="1:20" s="44" customFormat="1" ht="43.75" customHeight="1" x14ac:dyDescent="0.35">
      <c r="A35" s="116"/>
      <c r="B35" s="45" t="s">
        <v>61</v>
      </c>
      <c r="C35" s="2" t="s">
        <v>35</v>
      </c>
      <c r="D35" s="2" t="s">
        <v>35</v>
      </c>
      <c r="E35" s="2" t="s">
        <v>35</v>
      </c>
      <c r="F35" s="2"/>
      <c r="G35" s="2" t="s">
        <v>37</v>
      </c>
      <c r="H35" s="2" t="s">
        <v>28</v>
      </c>
      <c r="I35" s="2" t="s">
        <v>41</v>
      </c>
      <c r="J35" s="18">
        <v>30000</v>
      </c>
      <c r="K35" s="43" t="s">
        <v>155</v>
      </c>
      <c r="L35" s="72" t="s">
        <v>144</v>
      </c>
      <c r="M35" s="72">
        <v>75700</v>
      </c>
      <c r="N35" s="41">
        <v>30000</v>
      </c>
      <c r="O35" s="41">
        <v>35204</v>
      </c>
      <c r="P35" s="73" t="s">
        <v>145</v>
      </c>
      <c r="Q35" s="42" t="s">
        <v>157</v>
      </c>
      <c r="R35" s="75" t="s">
        <v>117</v>
      </c>
      <c r="S35" s="42" t="s">
        <v>150</v>
      </c>
      <c r="T35" s="43" t="s">
        <v>158</v>
      </c>
    </row>
    <row r="36" spans="1:20" s="44" customFormat="1" ht="46.5" x14ac:dyDescent="0.35">
      <c r="A36" s="116"/>
      <c r="B36" s="45" t="s">
        <v>57</v>
      </c>
      <c r="C36" s="2"/>
      <c r="D36" s="2" t="s">
        <v>35</v>
      </c>
      <c r="E36" s="2" t="s">
        <v>35</v>
      </c>
      <c r="F36" s="2" t="s">
        <v>35</v>
      </c>
      <c r="G36" s="2" t="s">
        <v>37</v>
      </c>
      <c r="H36" s="2" t="s">
        <v>28</v>
      </c>
      <c r="I36" s="2" t="s">
        <v>41</v>
      </c>
      <c r="J36" s="18">
        <v>20000</v>
      </c>
      <c r="K36" s="43" t="s">
        <v>155</v>
      </c>
      <c r="L36" s="72" t="s">
        <v>144</v>
      </c>
      <c r="M36" s="72">
        <v>75700</v>
      </c>
      <c r="N36" s="41">
        <v>30000</v>
      </c>
      <c r="O36" s="41">
        <v>35204</v>
      </c>
      <c r="P36" s="73" t="s">
        <v>145</v>
      </c>
      <c r="Q36" s="42" t="s">
        <v>157</v>
      </c>
      <c r="R36" s="75" t="s">
        <v>117</v>
      </c>
      <c r="S36" s="42" t="s">
        <v>150</v>
      </c>
      <c r="T36" s="43" t="s">
        <v>158</v>
      </c>
    </row>
    <row r="37" spans="1:20" s="44" customFormat="1" ht="122.5" customHeight="1" x14ac:dyDescent="0.35">
      <c r="A37" s="116"/>
      <c r="B37" s="2" t="s">
        <v>55</v>
      </c>
      <c r="C37" s="2"/>
      <c r="D37" s="17" t="s">
        <v>35</v>
      </c>
      <c r="E37" s="2" t="s">
        <v>35</v>
      </c>
      <c r="F37" s="2" t="s">
        <v>35</v>
      </c>
      <c r="G37" s="2" t="s">
        <v>37</v>
      </c>
      <c r="H37" s="2" t="s">
        <v>28</v>
      </c>
      <c r="I37" s="2" t="s">
        <v>41</v>
      </c>
      <c r="J37" s="18">
        <v>60000</v>
      </c>
      <c r="K37" s="43" t="s">
        <v>155</v>
      </c>
      <c r="L37" s="72" t="s">
        <v>144</v>
      </c>
      <c r="M37" s="72">
        <v>75700</v>
      </c>
      <c r="N37" s="41">
        <v>30000</v>
      </c>
      <c r="O37" s="41">
        <v>35204</v>
      </c>
      <c r="P37" s="73" t="s">
        <v>145</v>
      </c>
      <c r="Q37" s="42" t="s">
        <v>157</v>
      </c>
      <c r="R37" s="41" t="s">
        <v>117</v>
      </c>
      <c r="S37" s="42" t="s">
        <v>150</v>
      </c>
      <c r="T37" s="43" t="s">
        <v>158</v>
      </c>
    </row>
    <row r="38" spans="1:20" s="44" customFormat="1" ht="31" x14ac:dyDescent="0.35">
      <c r="A38" s="116"/>
      <c r="B38" s="45" t="s">
        <v>56</v>
      </c>
      <c r="C38" s="2"/>
      <c r="D38" s="22" t="s">
        <v>35</v>
      </c>
      <c r="E38" s="2" t="s">
        <v>35</v>
      </c>
      <c r="F38" s="2" t="s">
        <v>35</v>
      </c>
      <c r="G38" s="2" t="s">
        <v>37</v>
      </c>
      <c r="H38" s="2" t="s">
        <v>28</v>
      </c>
      <c r="I38" s="2" t="s">
        <v>41</v>
      </c>
      <c r="J38" s="18">
        <v>40000</v>
      </c>
      <c r="K38" s="43" t="s">
        <v>155</v>
      </c>
      <c r="L38" s="72" t="s">
        <v>144</v>
      </c>
      <c r="M38" s="72">
        <v>75700</v>
      </c>
      <c r="N38" s="41">
        <v>30000</v>
      </c>
      <c r="O38" s="41">
        <v>35204</v>
      </c>
      <c r="P38" s="73" t="s">
        <v>145</v>
      </c>
      <c r="Q38" s="42" t="s">
        <v>157</v>
      </c>
      <c r="R38" s="78" t="s">
        <v>117</v>
      </c>
      <c r="S38" s="42" t="s">
        <v>150</v>
      </c>
      <c r="T38" s="43" t="s">
        <v>158</v>
      </c>
    </row>
    <row r="39" spans="1:20" s="44" customFormat="1" ht="31" x14ac:dyDescent="0.35">
      <c r="A39" s="116"/>
      <c r="B39" s="117" t="s">
        <v>58</v>
      </c>
      <c r="C39" s="2"/>
      <c r="D39" s="2" t="s">
        <v>35</v>
      </c>
      <c r="E39" s="2" t="s">
        <v>35</v>
      </c>
      <c r="F39" s="2"/>
      <c r="G39" s="2" t="s">
        <v>34</v>
      </c>
      <c r="H39" s="2" t="s">
        <v>28</v>
      </c>
      <c r="I39" s="2" t="s">
        <v>41</v>
      </c>
      <c r="J39" s="18">
        <v>25000</v>
      </c>
      <c r="K39" s="43" t="s">
        <v>155</v>
      </c>
      <c r="L39" s="72" t="s">
        <v>144</v>
      </c>
      <c r="M39" s="72">
        <v>75700</v>
      </c>
      <c r="N39" s="41">
        <v>30000</v>
      </c>
      <c r="O39" s="41">
        <v>35204</v>
      </c>
      <c r="P39" s="73" t="s">
        <v>145</v>
      </c>
      <c r="Q39" s="42" t="s">
        <v>157</v>
      </c>
      <c r="R39" s="78" t="s">
        <v>115</v>
      </c>
      <c r="S39" s="42" t="s">
        <v>147</v>
      </c>
      <c r="T39" s="43" t="s">
        <v>158</v>
      </c>
    </row>
    <row r="40" spans="1:20" s="44" customFormat="1" ht="31" x14ac:dyDescent="0.35">
      <c r="A40" s="116"/>
      <c r="B40" s="119"/>
      <c r="C40" s="2"/>
      <c r="D40" s="2"/>
      <c r="E40" s="2"/>
      <c r="F40" s="2"/>
      <c r="G40" s="2" t="s">
        <v>34</v>
      </c>
      <c r="H40" s="2" t="s">
        <v>28</v>
      </c>
      <c r="I40" s="2" t="s">
        <v>43</v>
      </c>
      <c r="J40" s="18">
        <v>15000</v>
      </c>
      <c r="K40" s="43" t="s">
        <v>155</v>
      </c>
      <c r="L40" s="72" t="s">
        <v>144</v>
      </c>
      <c r="M40" s="72">
        <v>71600</v>
      </c>
      <c r="N40" s="41">
        <v>30000</v>
      </c>
      <c r="O40" s="41">
        <v>35204</v>
      </c>
      <c r="P40" s="73" t="s">
        <v>145</v>
      </c>
      <c r="Q40" s="42" t="s">
        <v>157</v>
      </c>
      <c r="R40" s="78" t="s">
        <v>115</v>
      </c>
      <c r="S40" s="42" t="s">
        <v>147</v>
      </c>
      <c r="T40" s="43" t="s">
        <v>158</v>
      </c>
    </row>
    <row r="41" spans="1:20" s="44" customFormat="1" ht="31" x14ac:dyDescent="0.35">
      <c r="A41" s="116"/>
      <c r="B41" s="117" t="s">
        <v>92</v>
      </c>
      <c r="C41" s="2"/>
      <c r="D41" s="2" t="s">
        <v>35</v>
      </c>
      <c r="E41" s="2" t="s">
        <v>35</v>
      </c>
      <c r="F41" s="2" t="s">
        <v>35</v>
      </c>
      <c r="G41" s="2" t="s">
        <v>34</v>
      </c>
      <c r="H41" s="2" t="s">
        <v>28</v>
      </c>
      <c r="I41" s="2" t="s">
        <v>41</v>
      </c>
      <c r="J41" s="18">
        <v>20000</v>
      </c>
      <c r="K41" s="43" t="s">
        <v>155</v>
      </c>
      <c r="L41" s="72" t="s">
        <v>144</v>
      </c>
      <c r="M41" s="72">
        <v>75700</v>
      </c>
      <c r="N41" s="41">
        <v>30000</v>
      </c>
      <c r="O41" s="41">
        <v>35204</v>
      </c>
      <c r="P41" s="73" t="s">
        <v>145</v>
      </c>
      <c r="Q41" s="42" t="s">
        <v>157</v>
      </c>
      <c r="R41" s="78" t="s">
        <v>115</v>
      </c>
      <c r="S41" s="42" t="s">
        <v>147</v>
      </c>
      <c r="T41" s="43" t="s">
        <v>158</v>
      </c>
    </row>
    <row r="42" spans="1:20" s="44" customFormat="1" ht="31" x14ac:dyDescent="0.35">
      <c r="A42" s="39"/>
      <c r="B42" s="119"/>
      <c r="C42" s="2"/>
      <c r="D42" s="2"/>
      <c r="E42" s="2"/>
      <c r="F42" s="2"/>
      <c r="G42" s="2" t="s">
        <v>34</v>
      </c>
      <c r="H42" s="2" t="s">
        <v>28</v>
      </c>
      <c r="I42" s="2" t="s">
        <v>43</v>
      </c>
      <c r="J42" s="18">
        <v>10000</v>
      </c>
      <c r="K42" s="43" t="s">
        <v>155</v>
      </c>
      <c r="L42" s="72" t="s">
        <v>144</v>
      </c>
      <c r="M42" s="72">
        <v>71600</v>
      </c>
      <c r="N42" s="41">
        <v>30000</v>
      </c>
      <c r="O42" s="41">
        <v>35204</v>
      </c>
      <c r="P42" s="73" t="s">
        <v>145</v>
      </c>
      <c r="Q42" s="42" t="s">
        <v>157</v>
      </c>
      <c r="R42" s="78" t="s">
        <v>115</v>
      </c>
      <c r="S42" s="42" t="s">
        <v>147</v>
      </c>
      <c r="T42" s="43" t="s">
        <v>158</v>
      </c>
    </row>
    <row r="43" spans="1:20" s="44" customFormat="1" ht="31" x14ac:dyDescent="0.35">
      <c r="A43" s="39"/>
      <c r="B43" s="2" t="s">
        <v>85</v>
      </c>
      <c r="C43" s="2" t="s">
        <v>72</v>
      </c>
      <c r="D43" s="2" t="s">
        <v>72</v>
      </c>
      <c r="E43" s="2" t="s">
        <v>72</v>
      </c>
      <c r="F43" s="2" t="s">
        <v>72</v>
      </c>
      <c r="G43" s="2" t="s">
        <v>37</v>
      </c>
      <c r="H43" s="2" t="s">
        <v>28</v>
      </c>
      <c r="I43" s="2" t="s">
        <v>101</v>
      </c>
      <c r="J43" s="18">
        <v>35333</v>
      </c>
      <c r="K43" s="43" t="s">
        <v>155</v>
      </c>
      <c r="L43" s="72" t="s">
        <v>144</v>
      </c>
      <c r="M43" s="72">
        <v>71300</v>
      </c>
      <c r="N43" s="41">
        <v>30000</v>
      </c>
      <c r="O43" s="41">
        <v>35204</v>
      </c>
      <c r="P43" s="73" t="s">
        <v>145</v>
      </c>
      <c r="Q43" s="42" t="s">
        <v>157</v>
      </c>
      <c r="R43" s="78" t="s">
        <v>117</v>
      </c>
      <c r="S43" s="42" t="s">
        <v>150</v>
      </c>
      <c r="T43" s="43" t="s">
        <v>158</v>
      </c>
    </row>
    <row r="44" spans="1:20" s="44" customFormat="1" x14ac:dyDescent="0.35">
      <c r="A44" s="30" t="s">
        <v>14</v>
      </c>
      <c r="B44" s="30"/>
      <c r="C44" s="30"/>
      <c r="D44" s="30"/>
      <c r="E44" s="30"/>
      <c r="F44" s="30"/>
      <c r="G44" s="30"/>
      <c r="H44" s="30"/>
      <c r="I44" s="30"/>
      <c r="J44" s="31">
        <f>SUM(J33:J43)</f>
        <v>378333</v>
      </c>
      <c r="K44" s="74"/>
      <c r="L44" s="47"/>
      <c r="M44" s="47"/>
      <c r="N44" s="47"/>
      <c r="O44" s="47"/>
      <c r="P44" s="47"/>
      <c r="Q44" s="47"/>
      <c r="R44" s="47"/>
      <c r="S44" s="47"/>
      <c r="T44" s="47"/>
    </row>
    <row r="45" spans="1:20" s="44" customFormat="1" ht="31" x14ac:dyDescent="0.35">
      <c r="A45" s="112" t="s">
        <v>15</v>
      </c>
      <c r="B45" s="117" t="s">
        <v>74</v>
      </c>
      <c r="C45" s="2" t="s">
        <v>35</v>
      </c>
      <c r="D45" s="2" t="s">
        <v>35</v>
      </c>
      <c r="E45" s="2" t="s">
        <v>35</v>
      </c>
      <c r="F45" s="2" t="s">
        <v>35</v>
      </c>
      <c r="G45" s="2" t="s">
        <v>34</v>
      </c>
      <c r="H45" s="2" t="s">
        <v>97</v>
      </c>
      <c r="I45" s="2" t="s">
        <v>80</v>
      </c>
      <c r="J45" s="56">
        <v>376513</v>
      </c>
      <c r="K45" s="43" t="s">
        <v>155</v>
      </c>
      <c r="L45" s="72" t="s">
        <v>144</v>
      </c>
      <c r="M45" s="72">
        <v>67400</v>
      </c>
      <c r="N45" s="41">
        <v>30000</v>
      </c>
      <c r="O45" s="41">
        <v>35204</v>
      </c>
      <c r="P45" s="73" t="s">
        <v>145</v>
      </c>
      <c r="Q45" s="42" t="s">
        <v>157</v>
      </c>
      <c r="R45" s="41" t="s">
        <v>118</v>
      </c>
      <c r="S45" s="50" t="s">
        <v>147</v>
      </c>
      <c r="T45" s="43" t="s">
        <v>158</v>
      </c>
    </row>
    <row r="46" spans="1:20" s="44" customFormat="1" x14ac:dyDescent="0.35">
      <c r="A46" s="113"/>
      <c r="B46" s="118"/>
      <c r="C46" s="2"/>
      <c r="D46" s="2"/>
      <c r="E46" s="2"/>
      <c r="F46" s="2"/>
      <c r="G46" s="2" t="s">
        <v>34</v>
      </c>
      <c r="H46" s="44" t="s">
        <v>46</v>
      </c>
      <c r="I46" s="2" t="s">
        <v>80</v>
      </c>
      <c r="J46" s="57">
        <v>200000</v>
      </c>
      <c r="K46" s="91" t="s">
        <v>46</v>
      </c>
      <c r="L46" s="72" t="s">
        <v>144</v>
      </c>
      <c r="M46" s="75">
        <v>67400</v>
      </c>
      <c r="N46" s="90">
        <v>4000</v>
      </c>
      <c r="O46" s="41">
        <v>35205</v>
      </c>
      <c r="P46" s="73" t="s">
        <v>166</v>
      </c>
      <c r="Q46" s="92" t="s">
        <v>167</v>
      </c>
      <c r="R46" s="41" t="s">
        <v>118</v>
      </c>
      <c r="S46" s="50" t="s">
        <v>147</v>
      </c>
      <c r="T46" s="75"/>
    </row>
    <row r="47" spans="1:20" s="44" customFormat="1" ht="31" x14ac:dyDescent="0.35">
      <c r="A47" s="113"/>
      <c r="B47" s="118"/>
      <c r="C47" s="2"/>
      <c r="D47" s="2"/>
      <c r="E47" s="2"/>
      <c r="F47" s="2"/>
      <c r="G47" s="2" t="s">
        <v>34</v>
      </c>
      <c r="H47" s="2" t="s">
        <v>38</v>
      </c>
      <c r="I47" s="2" t="s">
        <v>161</v>
      </c>
      <c r="J47" s="56">
        <v>128665.76000000001</v>
      </c>
      <c r="K47" s="43" t="s">
        <v>143</v>
      </c>
      <c r="L47" s="77" t="s">
        <v>144</v>
      </c>
      <c r="M47" s="77">
        <v>71475</v>
      </c>
      <c r="N47" s="78">
        <v>30000</v>
      </c>
      <c r="O47" s="78">
        <v>35204</v>
      </c>
      <c r="P47" s="79" t="s">
        <v>145</v>
      </c>
      <c r="Q47" s="80" t="s">
        <v>146</v>
      </c>
      <c r="R47" s="41" t="s">
        <v>118</v>
      </c>
      <c r="S47" s="93" t="s">
        <v>147</v>
      </c>
      <c r="T47" s="58" t="s">
        <v>148</v>
      </c>
    </row>
    <row r="48" spans="1:20" s="44" customFormat="1" ht="31" x14ac:dyDescent="0.35">
      <c r="A48" s="113"/>
      <c r="B48" s="118"/>
      <c r="C48" s="2"/>
      <c r="D48" s="2"/>
      <c r="E48" s="2"/>
      <c r="F48" s="2"/>
      <c r="G48" s="2" t="s">
        <v>34</v>
      </c>
      <c r="H48" s="2" t="s">
        <v>100</v>
      </c>
      <c r="I48" s="2" t="s">
        <v>161</v>
      </c>
      <c r="J48" s="56">
        <v>296108</v>
      </c>
      <c r="K48" s="43" t="s">
        <v>155</v>
      </c>
      <c r="L48" s="72" t="s">
        <v>144</v>
      </c>
      <c r="M48" s="77">
        <v>71475</v>
      </c>
      <c r="N48" s="41">
        <v>30000</v>
      </c>
      <c r="O48" s="41">
        <v>35204</v>
      </c>
      <c r="P48" s="73" t="s">
        <v>145</v>
      </c>
      <c r="Q48" s="42" t="s">
        <v>157</v>
      </c>
      <c r="R48" s="41" t="s">
        <v>118</v>
      </c>
      <c r="S48" s="50" t="s">
        <v>147</v>
      </c>
      <c r="T48" s="43" t="s">
        <v>158</v>
      </c>
    </row>
    <row r="49" spans="1:20" s="44" customFormat="1" ht="31" x14ac:dyDescent="0.35">
      <c r="A49" s="113"/>
      <c r="B49" s="118"/>
      <c r="C49" s="2"/>
      <c r="D49" s="2"/>
      <c r="E49" s="2"/>
      <c r="F49" s="2"/>
      <c r="G49" s="2" t="s">
        <v>34</v>
      </c>
      <c r="H49" s="2" t="s">
        <v>100</v>
      </c>
      <c r="I49" s="22" t="s">
        <v>162</v>
      </c>
      <c r="J49" s="59">
        <v>66471</v>
      </c>
      <c r="K49" s="43" t="s">
        <v>155</v>
      </c>
      <c r="L49" s="72" t="s">
        <v>144</v>
      </c>
      <c r="M49" s="72">
        <v>71457</v>
      </c>
      <c r="N49" s="41">
        <v>30000</v>
      </c>
      <c r="O49" s="41">
        <v>35204</v>
      </c>
      <c r="P49" s="73" t="s">
        <v>145</v>
      </c>
      <c r="Q49" s="42" t="s">
        <v>157</v>
      </c>
      <c r="R49" s="41" t="s">
        <v>118</v>
      </c>
      <c r="S49" s="50" t="s">
        <v>147</v>
      </c>
      <c r="T49" s="43" t="s">
        <v>158</v>
      </c>
    </row>
    <row r="50" spans="1:20" s="44" customFormat="1" x14ac:dyDescent="0.35">
      <c r="A50" s="113"/>
      <c r="B50" s="118"/>
      <c r="C50" s="2"/>
      <c r="D50" s="2"/>
      <c r="E50" s="2"/>
      <c r="F50" s="2"/>
      <c r="G50" s="2" t="s">
        <v>34</v>
      </c>
      <c r="H50" s="45" t="s">
        <v>88</v>
      </c>
      <c r="I50" s="44" t="s">
        <v>162</v>
      </c>
      <c r="J50" s="56">
        <v>68887</v>
      </c>
      <c r="K50" s="43" t="s">
        <v>156</v>
      </c>
      <c r="L50" s="72" t="s">
        <v>144</v>
      </c>
      <c r="M50" s="72">
        <v>71457</v>
      </c>
      <c r="N50" s="75"/>
      <c r="O50" s="41">
        <v>35204</v>
      </c>
      <c r="P50" s="73" t="s">
        <v>145</v>
      </c>
      <c r="Q50" s="75"/>
      <c r="R50" s="41" t="s">
        <v>118</v>
      </c>
      <c r="S50" s="50" t="s">
        <v>147</v>
      </c>
      <c r="T50" s="80" t="s">
        <v>165</v>
      </c>
    </row>
    <row r="51" spans="1:20" s="44" customFormat="1" x14ac:dyDescent="0.35">
      <c r="A51" s="113"/>
      <c r="B51" s="118"/>
      <c r="C51" s="2"/>
      <c r="D51" s="2"/>
      <c r="E51" s="2"/>
      <c r="F51" s="2"/>
      <c r="G51" s="2" t="s">
        <v>34</v>
      </c>
      <c r="H51" s="2" t="s">
        <v>29</v>
      </c>
      <c r="I51" s="51" t="s">
        <v>83</v>
      </c>
      <c r="J51" s="57">
        <v>103431</v>
      </c>
      <c r="K51" s="43" t="s">
        <v>152</v>
      </c>
      <c r="L51" s="77" t="s">
        <v>144</v>
      </c>
      <c r="M51" s="77">
        <v>71501</v>
      </c>
      <c r="N51" s="78">
        <v>32045</v>
      </c>
      <c r="O51" s="75">
        <v>35204</v>
      </c>
      <c r="P51" s="79" t="s">
        <v>145</v>
      </c>
      <c r="Q51" s="80" t="s">
        <v>153</v>
      </c>
      <c r="R51" s="41" t="s">
        <v>118</v>
      </c>
      <c r="S51" s="50" t="s">
        <v>147</v>
      </c>
      <c r="T51" s="58" t="s">
        <v>154</v>
      </c>
    </row>
    <row r="52" spans="1:20" s="44" customFormat="1" x14ac:dyDescent="0.35">
      <c r="A52" s="113"/>
      <c r="B52" s="118"/>
      <c r="C52" s="2"/>
      <c r="D52" s="2"/>
      <c r="E52" s="2"/>
      <c r="F52" s="2"/>
      <c r="G52" s="2" t="s">
        <v>34</v>
      </c>
      <c r="H52" s="2" t="s">
        <v>38</v>
      </c>
      <c r="I52" s="51" t="s">
        <v>84</v>
      </c>
      <c r="J52" s="57">
        <f>36149+775</f>
        <v>36924</v>
      </c>
      <c r="K52" s="43" t="s">
        <v>143</v>
      </c>
      <c r="L52" s="77" t="s">
        <v>144</v>
      </c>
      <c r="M52" s="77">
        <v>67300</v>
      </c>
      <c r="N52" s="78">
        <v>30000</v>
      </c>
      <c r="O52" s="78">
        <v>35204</v>
      </c>
      <c r="P52" s="79" t="s">
        <v>145</v>
      </c>
      <c r="Q52" s="80" t="s">
        <v>146</v>
      </c>
      <c r="R52" s="41" t="s">
        <v>118</v>
      </c>
      <c r="S52" s="94" t="s">
        <v>147</v>
      </c>
      <c r="T52" s="58" t="s">
        <v>148</v>
      </c>
    </row>
    <row r="53" spans="1:20" s="44" customFormat="1" ht="31" x14ac:dyDescent="0.35">
      <c r="A53" s="113"/>
      <c r="B53" s="118"/>
      <c r="C53" s="2"/>
      <c r="D53" s="2"/>
      <c r="E53" s="2"/>
      <c r="F53" s="2"/>
      <c r="G53" s="2" t="s">
        <v>34</v>
      </c>
      <c r="H53" s="2" t="s">
        <v>28</v>
      </c>
      <c r="I53" s="2" t="s">
        <v>62</v>
      </c>
      <c r="J53" s="56">
        <v>40000</v>
      </c>
      <c r="K53" s="43" t="s">
        <v>155</v>
      </c>
      <c r="L53" s="72" t="s">
        <v>144</v>
      </c>
      <c r="M53" s="72">
        <v>74500</v>
      </c>
      <c r="N53" s="41">
        <v>30000</v>
      </c>
      <c r="O53" s="41">
        <v>35204</v>
      </c>
      <c r="P53" s="73" t="s">
        <v>145</v>
      </c>
      <c r="Q53" s="42" t="s">
        <v>157</v>
      </c>
      <c r="R53" s="41" t="s">
        <v>118</v>
      </c>
      <c r="S53" s="42" t="s">
        <v>147</v>
      </c>
      <c r="T53" s="43" t="s">
        <v>158</v>
      </c>
    </row>
    <row r="54" spans="1:20" s="44" customFormat="1" x14ac:dyDescent="0.35">
      <c r="A54" s="113"/>
      <c r="B54" s="118"/>
      <c r="C54" s="2"/>
      <c r="D54" s="2"/>
      <c r="E54" s="2"/>
      <c r="F54" s="2"/>
      <c r="G54" s="2" t="s">
        <v>34</v>
      </c>
      <c r="H54" s="2" t="s">
        <v>29</v>
      </c>
      <c r="I54" s="2" t="s">
        <v>62</v>
      </c>
      <c r="J54" s="56">
        <v>60000</v>
      </c>
      <c r="K54" s="43" t="s">
        <v>152</v>
      </c>
      <c r="L54" s="77" t="s">
        <v>144</v>
      </c>
      <c r="M54" s="72">
        <v>74500</v>
      </c>
      <c r="N54" s="78">
        <v>32045</v>
      </c>
      <c r="O54" s="75">
        <v>35204</v>
      </c>
      <c r="P54" s="79" t="s">
        <v>145</v>
      </c>
      <c r="Q54" s="80" t="s">
        <v>153</v>
      </c>
      <c r="R54" s="41" t="s">
        <v>118</v>
      </c>
      <c r="S54" s="42" t="s">
        <v>147</v>
      </c>
      <c r="T54" s="58" t="s">
        <v>154</v>
      </c>
    </row>
    <row r="55" spans="1:20" s="44" customFormat="1" x14ac:dyDescent="0.35">
      <c r="A55" s="113"/>
      <c r="B55" s="119"/>
      <c r="C55" s="2" t="s">
        <v>35</v>
      </c>
      <c r="D55" s="2" t="s">
        <v>35</v>
      </c>
      <c r="E55" s="2" t="s">
        <v>35</v>
      </c>
      <c r="F55" s="2" t="s">
        <v>35</v>
      </c>
      <c r="G55" s="2" t="s">
        <v>34</v>
      </c>
      <c r="H55" s="2" t="s">
        <v>29</v>
      </c>
      <c r="I55" s="2" t="s">
        <v>63</v>
      </c>
      <c r="J55" s="56">
        <v>49000</v>
      </c>
      <c r="K55" s="95" t="s">
        <v>152</v>
      </c>
      <c r="L55" s="96" t="s">
        <v>144</v>
      </c>
      <c r="M55" s="97">
        <v>74500</v>
      </c>
      <c r="N55" s="98">
        <v>32045</v>
      </c>
      <c r="O55" s="90">
        <v>35204</v>
      </c>
      <c r="P55" s="99" t="s">
        <v>145</v>
      </c>
      <c r="Q55" s="100" t="s">
        <v>153</v>
      </c>
      <c r="R55" s="162" t="s">
        <v>118</v>
      </c>
      <c r="S55" s="101" t="s">
        <v>147</v>
      </c>
      <c r="T55" s="58" t="s">
        <v>154</v>
      </c>
    </row>
    <row r="56" spans="1:20" s="44" customFormat="1" ht="31" x14ac:dyDescent="0.35">
      <c r="A56" s="113"/>
      <c r="B56" s="117" t="s">
        <v>54</v>
      </c>
      <c r="C56" s="2"/>
      <c r="D56" s="2"/>
      <c r="E56" s="2"/>
      <c r="F56" s="2"/>
      <c r="G56" s="2" t="s">
        <v>34</v>
      </c>
      <c r="H56" s="2" t="s">
        <v>71</v>
      </c>
      <c r="I56" s="2" t="s">
        <v>41</v>
      </c>
      <c r="J56" s="56">
        <v>10000</v>
      </c>
      <c r="K56" s="43" t="s">
        <v>156</v>
      </c>
      <c r="L56" s="77" t="s">
        <v>144</v>
      </c>
      <c r="M56" s="77">
        <v>75700</v>
      </c>
      <c r="N56" s="78">
        <v>30000</v>
      </c>
      <c r="O56" s="78">
        <v>35204</v>
      </c>
      <c r="P56" s="79" t="s">
        <v>145</v>
      </c>
      <c r="Q56" s="80" t="s">
        <v>164</v>
      </c>
      <c r="R56" s="41" t="s">
        <v>118</v>
      </c>
      <c r="S56" s="50" t="s">
        <v>147</v>
      </c>
      <c r="T56" s="80" t="s">
        <v>165</v>
      </c>
    </row>
    <row r="57" spans="1:20" s="44" customFormat="1" ht="31" x14ac:dyDescent="0.35">
      <c r="A57" s="113"/>
      <c r="B57" s="118"/>
      <c r="C57" s="2"/>
      <c r="D57" s="2" t="s">
        <v>35</v>
      </c>
      <c r="E57" s="2" t="s">
        <v>35</v>
      </c>
      <c r="F57" s="2"/>
      <c r="G57" s="2" t="s">
        <v>37</v>
      </c>
      <c r="H57" s="2" t="s">
        <v>65</v>
      </c>
      <c r="I57" s="2" t="s">
        <v>41</v>
      </c>
      <c r="J57" s="18">
        <v>36000</v>
      </c>
      <c r="K57" s="40" t="s">
        <v>156</v>
      </c>
      <c r="L57" s="102" t="s">
        <v>144</v>
      </c>
      <c r="M57" s="102">
        <v>75700</v>
      </c>
      <c r="N57" s="103">
        <v>30000</v>
      </c>
      <c r="O57" s="103">
        <v>35204</v>
      </c>
      <c r="P57" s="104" t="s">
        <v>145</v>
      </c>
      <c r="Q57" s="105" t="s">
        <v>164</v>
      </c>
      <c r="R57" s="108" t="s">
        <v>120</v>
      </c>
      <c r="S57" s="106" t="s">
        <v>150</v>
      </c>
      <c r="T57" s="105" t="s">
        <v>165</v>
      </c>
    </row>
    <row r="58" spans="1:20" s="44" customFormat="1" ht="31" x14ac:dyDescent="0.35">
      <c r="A58" s="113"/>
      <c r="B58" s="117" t="s">
        <v>93</v>
      </c>
      <c r="C58" s="2" t="s">
        <v>35</v>
      </c>
      <c r="D58" s="2" t="s">
        <v>35</v>
      </c>
      <c r="E58" s="2" t="s">
        <v>35</v>
      </c>
      <c r="F58" s="2" t="s">
        <v>35</v>
      </c>
      <c r="G58" s="2" t="s">
        <v>34</v>
      </c>
      <c r="H58" s="2" t="s">
        <v>28</v>
      </c>
      <c r="I58" s="2" t="s">
        <v>43</v>
      </c>
      <c r="J58" s="18">
        <v>70000</v>
      </c>
      <c r="K58" s="40" t="s">
        <v>155</v>
      </c>
      <c r="L58" s="107" t="s">
        <v>144</v>
      </c>
      <c r="M58" s="107">
        <v>71600</v>
      </c>
      <c r="N58" s="108">
        <v>30000</v>
      </c>
      <c r="O58" s="108">
        <v>35204</v>
      </c>
      <c r="P58" s="109" t="s">
        <v>145</v>
      </c>
      <c r="Q58" s="106" t="s">
        <v>157</v>
      </c>
      <c r="R58" s="108" t="s">
        <v>118</v>
      </c>
      <c r="S58" s="106" t="s">
        <v>147</v>
      </c>
      <c r="T58" s="40" t="s">
        <v>158</v>
      </c>
    </row>
    <row r="59" spans="1:20" s="44" customFormat="1" x14ac:dyDescent="0.35">
      <c r="A59" s="113"/>
      <c r="B59" s="119"/>
      <c r="C59" s="2" t="s">
        <v>35</v>
      </c>
      <c r="D59" s="2" t="s">
        <v>35</v>
      </c>
      <c r="E59" s="2" t="s">
        <v>35</v>
      </c>
      <c r="F59" s="2" t="s">
        <v>35</v>
      </c>
      <c r="G59" s="2" t="s">
        <v>34</v>
      </c>
      <c r="H59" s="2" t="s">
        <v>29</v>
      </c>
      <c r="I59" s="2" t="s">
        <v>43</v>
      </c>
      <c r="J59" s="18">
        <v>10000</v>
      </c>
      <c r="K59" s="40" t="s">
        <v>152</v>
      </c>
      <c r="L59" s="102" t="s">
        <v>144</v>
      </c>
      <c r="M59" s="107">
        <v>71600</v>
      </c>
      <c r="N59" s="103">
        <v>32045</v>
      </c>
      <c r="O59" s="110">
        <v>35204</v>
      </c>
      <c r="P59" s="104" t="s">
        <v>145</v>
      </c>
      <c r="Q59" s="105" t="s">
        <v>153</v>
      </c>
      <c r="R59" s="108" t="s">
        <v>118</v>
      </c>
      <c r="S59" s="106" t="s">
        <v>147</v>
      </c>
      <c r="T59" s="111" t="s">
        <v>154</v>
      </c>
    </row>
    <row r="60" spans="1:20" s="44" customFormat="1" ht="31" x14ac:dyDescent="0.35">
      <c r="A60" s="113"/>
      <c r="B60" s="117" t="s">
        <v>94</v>
      </c>
      <c r="C60" s="2" t="s">
        <v>35</v>
      </c>
      <c r="D60" s="2" t="s">
        <v>35</v>
      </c>
      <c r="E60" s="2" t="s">
        <v>35</v>
      </c>
      <c r="F60" s="2" t="s">
        <v>35</v>
      </c>
      <c r="G60" s="2" t="s">
        <v>37</v>
      </c>
      <c r="H60" s="2" t="s">
        <v>28</v>
      </c>
      <c r="I60" s="2" t="s">
        <v>44</v>
      </c>
      <c r="J60" s="18">
        <v>20000</v>
      </c>
      <c r="K60" s="40" t="s">
        <v>155</v>
      </c>
      <c r="L60" s="107" t="s">
        <v>144</v>
      </c>
      <c r="M60" s="107">
        <v>72100</v>
      </c>
      <c r="N60" s="108">
        <v>30000</v>
      </c>
      <c r="O60" s="108">
        <v>35204</v>
      </c>
      <c r="P60" s="109" t="s">
        <v>145</v>
      </c>
      <c r="Q60" s="106" t="s">
        <v>157</v>
      </c>
      <c r="R60" s="108" t="s">
        <v>120</v>
      </c>
      <c r="S60" s="106" t="s">
        <v>150</v>
      </c>
      <c r="T60" s="40" t="s">
        <v>158</v>
      </c>
    </row>
    <row r="61" spans="1:20" s="44" customFormat="1" x14ac:dyDescent="0.35">
      <c r="A61" s="113"/>
      <c r="B61" s="119"/>
      <c r="C61" s="2" t="s">
        <v>35</v>
      </c>
      <c r="D61" s="2" t="s">
        <v>35</v>
      </c>
      <c r="E61" s="2" t="s">
        <v>35</v>
      </c>
      <c r="F61" s="2" t="s">
        <v>35</v>
      </c>
      <c r="G61" s="2" t="s">
        <v>34</v>
      </c>
      <c r="H61" s="2" t="s">
        <v>29</v>
      </c>
      <c r="I61" s="2" t="s">
        <v>45</v>
      </c>
      <c r="J61" s="18">
        <v>10000</v>
      </c>
      <c r="K61" s="40" t="s">
        <v>152</v>
      </c>
      <c r="L61" s="102" t="s">
        <v>144</v>
      </c>
      <c r="M61" s="102">
        <v>72500</v>
      </c>
      <c r="N61" s="103">
        <v>32045</v>
      </c>
      <c r="O61" s="110">
        <v>35204</v>
      </c>
      <c r="P61" s="104" t="s">
        <v>145</v>
      </c>
      <c r="Q61" s="105" t="s">
        <v>153</v>
      </c>
      <c r="R61" s="108" t="s">
        <v>118</v>
      </c>
      <c r="S61" s="106" t="s">
        <v>147</v>
      </c>
      <c r="T61" s="111" t="s">
        <v>154</v>
      </c>
    </row>
    <row r="62" spans="1:20" s="44" customFormat="1" ht="31" x14ac:dyDescent="0.35">
      <c r="A62" s="113"/>
      <c r="B62" s="2" t="s">
        <v>95</v>
      </c>
      <c r="C62" s="2" t="s">
        <v>35</v>
      </c>
      <c r="D62" s="2" t="s">
        <v>35</v>
      </c>
      <c r="E62" s="2" t="s">
        <v>35</v>
      </c>
      <c r="F62" s="2" t="s">
        <v>35</v>
      </c>
      <c r="G62" s="2" t="s">
        <v>34</v>
      </c>
      <c r="H62" s="2" t="s">
        <v>28</v>
      </c>
      <c r="I62" s="2" t="s">
        <v>45</v>
      </c>
      <c r="J62" s="18">
        <v>20000</v>
      </c>
      <c r="K62" s="40" t="s">
        <v>155</v>
      </c>
      <c r="L62" s="107" t="s">
        <v>144</v>
      </c>
      <c r="M62" s="102">
        <v>72500</v>
      </c>
      <c r="N62" s="108">
        <v>30000</v>
      </c>
      <c r="O62" s="108">
        <v>35204</v>
      </c>
      <c r="P62" s="109" t="s">
        <v>145</v>
      </c>
      <c r="Q62" s="106" t="s">
        <v>157</v>
      </c>
      <c r="R62" s="108" t="s">
        <v>118</v>
      </c>
      <c r="S62" s="106" t="s">
        <v>147</v>
      </c>
      <c r="T62" s="40" t="s">
        <v>158</v>
      </c>
    </row>
    <row r="63" spans="1:20" x14ac:dyDescent="0.35">
      <c r="A63" s="30" t="s">
        <v>16</v>
      </c>
      <c r="B63" s="30"/>
      <c r="C63" s="30"/>
      <c r="D63" s="30"/>
      <c r="E63" s="30"/>
      <c r="F63" s="30"/>
      <c r="G63" s="30"/>
      <c r="H63" s="30"/>
      <c r="I63" s="30"/>
      <c r="J63" s="31">
        <f>SUM(J45:J62)</f>
        <v>1601999.76</v>
      </c>
      <c r="K63" s="46"/>
      <c r="L63" s="47"/>
      <c r="M63" s="47"/>
      <c r="N63" s="47"/>
      <c r="O63" s="47"/>
      <c r="P63" s="47"/>
      <c r="Q63" s="47"/>
      <c r="R63" s="47"/>
      <c r="S63" s="47"/>
      <c r="T63" s="47"/>
    </row>
    <row r="64" spans="1:20" x14ac:dyDescent="0.35">
      <c r="A64" s="7" t="s">
        <v>17</v>
      </c>
      <c r="B64" s="7"/>
      <c r="C64" s="7"/>
      <c r="D64" s="7"/>
      <c r="E64" s="7"/>
      <c r="F64" s="7"/>
      <c r="G64" s="7"/>
      <c r="H64" s="7"/>
      <c r="I64" s="7"/>
      <c r="J64" s="8">
        <f>+J10+J19+J32+J44+J63</f>
        <v>4379150.76</v>
      </c>
    </row>
    <row r="65" spans="1:14" x14ac:dyDescent="0.35">
      <c r="A65" s="7" t="s">
        <v>18</v>
      </c>
      <c r="B65" s="7"/>
      <c r="C65" s="7"/>
      <c r="D65" s="7"/>
      <c r="E65" s="7"/>
      <c r="F65" s="7"/>
      <c r="G65" s="7"/>
      <c r="H65" s="7"/>
      <c r="I65" s="7"/>
      <c r="J65" s="8">
        <f>J64*8/100</f>
        <v>350332.06079999998</v>
      </c>
    </row>
    <row r="66" spans="1:14" x14ac:dyDescent="0.35">
      <c r="A66" s="7" t="s">
        <v>19</v>
      </c>
      <c r="B66" s="7"/>
      <c r="C66" s="7"/>
      <c r="D66" s="7"/>
      <c r="E66" s="7"/>
      <c r="F66" s="7"/>
      <c r="G66" s="7"/>
      <c r="H66" s="7"/>
      <c r="I66" s="7"/>
      <c r="J66" s="8">
        <f>J64*1/100</f>
        <v>43791.507599999997</v>
      </c>
    </row>
    <row r="67" spans="1:14" x14ac:dyDescent="0.35">
      <c r="A67" s="60" t="s">
        <v>27</v>
      </c>
      <c r="B67" s="60"/>
      <c r="C67" s="60"/>
      <c r="D67" s="60"/>
      <c r="E67" s="60"/>
      <c r="F67" s="60"/>
      <c r="G67" s="60"/>
      <c r="H67" s="60"/>
      <c r="I67" s="60"/>
      <c r="J67" s="61">
        <f>J64+J65+J66</f>
        <v>4773274.3284</v>
      </c>
    </row>
    <row r="68" spans="1:14" s="44" customFormat="1" x14ac:dyDescent="0.35">
      <c r="J68" s="62"/>
      <c r="K68" s="63"/>
    </row>
    <row r="69" spans="1:14" x14ac:dyDescent="0.35">
      <c r="A69" s="114" t="s">
        <v>33</v>
      </c>
      <c r="B69" s="115"/>
    </row>
    <row r="70" spans="1:14" x14ac:dyDescent="0.35">
      <c r="A70" s="65" t="s">
        <v>30</v>
      </c>
      <c r="B70" s="66">
        <v>2045000</v>
      </c>
      <c r="G70" s="67"/>
    </row>
    <row r="71" spans="1:14" x14ac:dyDescent="0.35">
      <c r="A71" s="65" t="s">
        <v>31</v>
      </c>
      <c r="B71" s="66">
        <v>1300000</v>
      </c>
    </row>
    <row r="72" spans="1:14" x14ac:dyDescent="0.35">
      <c r="A72" s="68" t="s">
        <v>26</v>
      </c>
      <c r="B72" s="69">
        <v>1228276</v>
      </c>
    </row>
    <row r="73" spans="1:14" x14ac:dyDescent="0.35">
      <c r="A73" s="65" t="s">
        <v>32</v>
      </c>
      <c r="B73" s="66">
        <v>200000</v>
      </c>
      <c r="M73" s="64"/>
    </row>
    <row r="74" spans="1:14" x14ac:dyDescent="0.35">
      <c r="A74" s="70" t="s">
        <v>27</v>
      </c>
      <c r="B74" s="71">
        <f>SUM(B70:B73)</f>
        <v>4773276</v>
      </c>
      <c r="M74" s="64"/>
    </row>
    <row r="75" spans="1:14" x14ac:dyDescent="0.35">
      <c r="N75" s="64"/>
    </row>
  </sheetData>
  <mergeCells count="24">
    <mergeCell ref="K1:T3"/>
    <mergeCell ref="B41:B42"/>
    <mergeCell ref="A1:J2"/>
    <mergeCell ref="C3:F3"/>
    <mergeCell ref="G3:G4"/>
    <mergeCell ref="H3:H4"/>
    <mergeCell ref="I3:I4"/>
    <mergeCell ref="J3:J4"/>
    <mergeCell ref="A45:A62"/>
    <mergeCell ref="A69:B69"/>
    <mergeCell ref="A5:A8"/>
    <mergeCell ref="A20:A29"/>
    <mergeCell ref="A33:A41"/>
    <mergeCell ref="A11:A17"/>
    <mergeCell ref="B11:B13"/>
    <mergeCell ref="B14:B15"/>
    <mergeCell ref="B16:B17"/>
    <mergeCell ref="B20:B23"/>
    <mergeCell ref="B58:B59"/>
    <mergeCell ref="B60:B61"/>
    <mergeCell ref="B39:B40"/>
    <mergeCell ref="B28:B29"/>
    <mergeCell ref="B56:B57"/>
    <mergeCell ref="B45:B55"/>
  </mergeCells>
  <phoneticPr fontId="9" type="noConversion"/>
  <pageMargins left="0.7" right="0.7" top="0.75" bottom="0.75" header="0.3" footer="0.3"/>
  <pageSetup paperSize="9" scale="78" fitToHeight="0" orientation="landscape"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D183BD-25C3-47A7-903E-B445B519D73F}">
  <sheetPr filterMode="1"/>
  <dimension ref="A4:F66"/>
  <sheetViews>
    <sheetView topLeftCell="A35" zoomScale="96" zoomScaleNormal="96" workbookViewId="0">
      <selection activeCell="C65" sqref="C65"/>
    </sheetView>
  </sheetViews>
  <sheetFormatPr baseColWidth="10" defaultRowHeight="14.5" x14ac:dyDescent="0.35"/>
  <cols>
    <col min="1" max="1" width="29" customWidth="1"/>
    <col min="2" max="2" width="71" style="11" customWidth="1"/>
    <col min="3" max="3" width="13.54296875" customWidth="1"/>
    <col min="4" max="4" width="9.54296875" bestFit="1" customWidth="1"/>
    <col min="5" max="5" width="19.7265625" customWidth="1"/>
    <col min="6" max="6" width="15.36328125" style="9" customWidth="1"/>
  </cols>
  <sheetData>
    <row r="4" spans="1:6" x14ac:dyDescent="0.35">
      <c r="A4" s="1"/>
      <c r="B4" s="21" t="s">
        <v>2</v>
      </c>
      <c r="C4" s="1" t="s">
        <v>36</v>
      </c>
      <c r="D4" s="1" t="s">
        <v>21</v>
      </c>
      <c r="E4" s="1" t="s">
        <v>40</v>
      </c>
      <c r="F4" s="10" t="s">
        <v>3</v>
      </c>
    </row>
    <row r="5" spans="1:6" hidden="1" x14ac:dyDescent="0.35">
      <c r="B5" t="s">
        <v>5</v>
      </c>
      <c r="C5" t="s">
        <v>34</v>
      </c>
      <c r="D5" t="s">
        <v>38</v>
      </c>
      <c r="E5" t="s">
        <v>39</v>
      </c>
      <c r="F5">
        <v>100000</v>
      </c>
    </row>
    <row r="6" spans="1:6" hidden="1" x14ac:dyDescent="0.35">
      <c r="B6" t="s">
        <v>75</v>
      </c>
      <c r="C6" t="s">
        <v>37</v>
      </c>
      <c r="D6" t="s">
        <v>38</v>
      </c>
      <c r="E6" t="s">
        <v>41</v>
      </c>
      <c r="F6">
        <v>50000</v>
      </c>
    </row>
    <row r="7" spans="1:6" hidden="1" x14ac:dyDescent="0.35">
      <c r="B7" t="s">
        <v>48</v>
      </c>
      <c r="C7" t="s">
        <v>37</v>
      </c>
      <c r="D7" t="s">
        <v>38</v>
      </c>
      <c r="E7" t="s">
        <v>41</v>
      </c>
      <c r="F7">
        <v>40000</v>
      </c>
    </row>
    <row r="8" spans="1:6" hidden="1" x14ac:dyDescent="0.35">
      <c r="B8" t="s">
        <v>49</v>
      </c>
      <c r="C8" t="s">
        <v>37</v>
      </c>
      <c r="D8" t="s">
        <v>38</v>
      </c>
      <c r="E8" t="s">
        <v>41</v>
      </c>
      <c r="F8">
        <v>70000</v>
      </c>
    </row>
    <row r="9" spans="1:6" hidden="1" x14ac:dyDescent="0.35">
      <c r="B9" t="s">
        <v>73</v>
      </c>
      <c r="C9" t="s">
        <v>37</v>
      </c>
      <c r="D9" t="s">
        <v>38</v>
      </c>
      <c r="E9" t="s">
        <v>101</v>
      </c>
      <c r="F9">
        <v>35333</v>
      </c>
    </row>
    <row r="10" spans="1:6" hidden="1" x14ac:dyDescent="0.35">
      <c r="B10" t="s">
        <v>79</v>
      </c>
      <c r="C10" t="s">
        <v>34</v>
      </c>
      <c r="D10" t="s">
        <v>38</v>
      </c>
      <c r="E10" t="s">
        <v>86</v>
      </c>
      <c r="F10">
        <v>289077</v>
      </c>
    </row>
    <row r="11" spans="1:6" hidden="1" x14ac:dyDescent="0.35">
      <c r="B11"/>
      <c r="D11" t="s">
        <v>29</v>
      </c>
      <c r="E11" t="s">
        <v>42</v>
      </c>
      <c r="F11" s="9">
        <v>50000</v>
      </c>
    </row>
    <row r="12" spans="1:6" hidden="1" x14ac:dyDescent="0.35">
      <c r="B12"/>
      <c r="C12" t="s">
        <v>34</v>
      </c>
      <c r="D12" t="s">
        <v>29</v>
      </c>
      <c r="E12" t="s">
        <v>86</v>
      </c>
      <c r="F12" s="9">
        <v>58000</v>
      </c>
    </row>
    <row r="13" spans="1:6" hidden="1" x14ac:dyDescent="0.35">
      <c r="B13" t="s">
        <v>76</v>
      </c>
      <c r="C13" t="s">
        <v>34</v>
      </c>
      <c r="D13" t="s">
        <v>29</v>
      </c>
      <c r="E13" t="s">
        <v>86</v>
      </c>
      <c r="F13" s="9">
        <v>190923</v>
      </c>
    </row>
    <row r="14" spans="1:6" hidden="1" x14ac:dyDescent="0.35">
      <c r="B14"/>
      <c r="C14" t="s">
        <v>34</v>
      </c>
      <c r="D14" t="s">
        <v>29</v>
      </c>
      <c r="E14" t="s">
        <v>86</v>
      </c>
      <c r="F14" s="9">
        <v>90000</v>
      </c>
    </row>
    <row r="15" spans="1:6" hidden="1" x14ac:dyDescent="0.35">
      <c r="B15" t="s">
        <v>77</v>
      </c>
      <c r="C15" t="s">
        <v>34</v>
      </c>
      <c r="D15" t="s">
        <v>29</v>
      </c>
      <c r="E15" t="s">
        <v>86</v>
      </c>
      <c r="F15" s="9">
        <v>83372</v>
      </c>
    </row>
    <row r="16" spans="1:6" ht="43.5" x14ac:dyDescent="0.35">
      <c r="A16" s="139" t="s">
        <v>7</v>
      </c>
      <c r="B16" s="21" t="s">
        <v>77</v>
      </c>
      <c r="C16" s="1" t="s">
        <v>34</v>
      </c>
      <c r="D16" s="1" t="s">
        <v>28</v>
      </c>
      <c r="E16" s="1" t="s">
        <v>86</v>
      </c>
      <c r="F16" s="10">
        <v>150000</v>
      </c>
    </row>
    <row r="17" spans="1:6" x14ac:dyDescent="0.35">
      <c r="A17" s="140"/>
      <c r="B17" s="21" t="s">
        <v>78</v>
      </c>
      <c r="C17" s="1" t="s">
        <v>37</v>
      </c>
      <c r="D17" s="1" t="s">
        <v>28</v>
      </c>
      <c r="E17" s="1" t="s">
        <v>101</v>
      </c>
      <c r="F17" s="10">
        <v>35333</v>
      </c>
    </row>
    <row r="18" spans="1:6" ht="29" x14ac:dyDescent="0.35">
      <c r="A18" s="152" t="s">
        <v>10</v>
      </c>
      <c r="B18" s="21" t="s">
        <v>59</v>
      </c>
      <c r="C18" s="1" t="s">
        <v>34</v>
      </c>
      <c r="D18" s="1" t="s">
        <v>28</v>
      </c>
      <c r="E18" s="1" t="s">
        <v>160</v>
      </c>
      <c r="F18" s="10">
        <v>300000</v>
      </c>
    </row>
    <row r="19" spans="1:6" ht="29" x14ac:dyDescent="0.35">
      <c r="A19" s="153"/>
      <c r="B19" s="21" t="s">
        <v>59</v>
      </c>
      <c r="C19" s="1" t="s">
        <v>34</v>
      </c>
      <c r="D19" s="1" t="s">
        <v>28</v>
      </c>
      <c r="E19" s="1" t="s">
        <v>39</v>
      </c>
      <c r="F19" s="10">
        <v>56000</v>
      </c>
    </row>
    <row r="20" spans="1:6" ht="14.5" hidden="1" customHeight="1" x14ac:dyDescent="0.35">
      <c r="A20" s="146"/>
      <c r="B20"/>
      <c r="C20" t="s">
        <v>34</v>
      </c>
      <c r="D20" t="s">
        <v>29</v>
      </c>
      <c r="E20" t="s">
        <v>39</v>
      </c>
      <c r="F20" s="9">
        <v>50000</v>
      </c>
    </row>
    <row r="21" spans="1:6" ht="14.5" hidden="1" customHeight="1" x14ac:dyDescent="0.35">
      <c r="A21" s="146"/>
      <c r="B21"/>
      <c r="C21" t="s">
        <v>34</v>
      </c>
      <c r="D21" t="s">
        <v>29</v>
      </c>
      <c r="E21" t="s">
        <v>160</v>
      </c>
      <c r="F21" s="9">
        <v>150000</v>
      </c>
    </row>
    <row r="22" spans="1:6" ht="29" x14ac:dyDescent="0.35">
      <c r="A22" s="153"/>
      <c r="B22" s="21" t="s">
        <v>50</v>
      </c>
      <c r="C22" s="1" t="s">
        <v>47</v>
      </c>
      <c r="D22" s="1" t="s">
        <v>28</v>
      </c>
      <c r="E22" s="1" t="s">
        <v>41</v>
      </c>
      <c r="F22" s="10">
        <v>100000</v>
      </c>
    </row>
    <row r="23" spans="1:6" ht="29" x14ac:dyDescent="0.35">
      <c r="A23" s="153"/>
      <c r="B23" s="21" t="s">
        <v>51</v>
      </c>
      <c r="C23" s="1" t="s">
        <v>34</v>
      </c>
      <c r="D23" s="1" t="s">
        <v>28</v>
      </c>
      <c r="E23" s="1" t="s">
        <v>39</v>
      </c>
      <c r="F23" s="10">
        <v>150000</v>
      </c>
    </row>
    <row r="24" spans="1:6" ht="14.5" hidden="1" customHeight="1" x14ac:dyDescent="0.35">
      <c r="A24" s="146"/>
      <c r="B24" t="s">
        <v>53</v>
      </c>
      <c r="C24" t="s">
        <v>47</v>
      </c>
      <c r="D24" t="s">
        <v>29</v>
      </c>
      <c r="E24" t="s">
        <v>41</v>
      </c>
      <c r="F24" s="9">
        <v>70780</v>
      </c>
    </row>
    <row r="25" spans="1:6" ht="14.5" hidden="1" customHeight="1" x14ac:dyDescent="0.35">
      <c r="A25" s="146"/>
      <c r="B25" t="s">
        <v>52</v>
      </c>
      <c r="C25" t="s">
        <v>34</v>
      </c>
      <c r="D25" t="s">
        <v>29</v>
      </c>
      <c r="E25" t="s">
        <v>39</v>
      </c>
      <c r="F25" s="9">
        <v>130000</v>
      </c>
    </row>
    <row r="26" spans="1:6" ht="29" x14ac:dyDescent="0.35">
      <c r="A26" s="153"/>
      <c r="B26" s="21" t="s">
        <v>11</v>
      </c>
      <c r="C26" s="1" t="s">
        <v>37</v>
      </c>
      <c r="D26" s="1" t="s">
        <v>28</v>
      </c>
      <c r="E26" s="1" t="s">
        <v>41</v>
      </c>
      <c r="F26" s="10">
        <v>30000</v>
      </c>
    </row>
    <row r="27" spans="1:6" x14ac:dyDescent="0.35">
      <c r="A27" s="153"/>
      <c r="B27" s="21"/>
      <c r="C27" s="1" t="s">
        <v>34</v>
      </c>
      <c r="D27" s="1" t="s">
        <v>28</v>
      </c>
      <c r="E27" s="1" t="s">
        <v>101</v>
      </c>
      <c r="F27" s="10">
        <v>10000</v>
      </c>
    </row>
    <row r="28" spans="1:6" ht="29" x14ac:dyDescent="0.35">
      <c r="A28" s="153"/>
      <c r="B28" s="21" t="s">
        <v>96</v>
      </c>
      <c r="C28" s="1" t="s">
        <v>37</v>
      </c>
      <c r="D28" s="1" t="s">
        <v>28</v>
      </c>
      <c r="E28" s="1" t="s">
        <v>41</v>
      </c>
      <c r="F28" s="10">
        <v>40000</v>
      </c>
    </row>
    <row r="29" spans="1:6" x14ac:dyDescent="0.35">
      <c r="A29" s="154"/>
      <c r="B29" s="21" t="s">
        <v>91</v>
      </c>
      <c r="C29" s="1" t="s">
        <v>34</v>
      </c>
      <c r="D29" s="1" t="s">
        <v>28</v>
      </c>
      <c r="E29" s="1" t="s">
        <v>159</v>
      </c>
      <c r="F29" s="10">
        <v>70000</v>
      </c>
    </row>
    <row r="30" spans="1:6" ht="29" x14ac:dyDescent="0.35">
      <c r="A30" s="155" t="s">
        <v>12</v>
      </c>
      <c r="B30" s="21" t="s">
        <v>60</v>
      </c>
      <c r="C30" s="1" t="s">
        <v>34</v>
      </c>
      <c r="D30" s="1" t="s">
        <v>28</v>
      </c>
      <c r="E30" s="1" t="s">
        <v>39</v>
      </c>
      <c r="F30" s="10">
        <f>80000</f>
        <v>80000</v>
      </c>
    </row>
    <row r="31" spans="1:6" x14ac:dyDescent="0.35">
      <c r="A31" s="156"/>
      <c r="B31" s="21" t="s">
        <v>13</v>
      </c>
      <c r="C31" s="1" t="s">
        <v>37</v>
      </c>
      <c r="D31" s="1" t="s">
        <v>28</v>
      </c>
      <c r="E31" s="1" t="s">
        <v>41</v>
      </c>
      <c r="F31" s="10">
        <v>43000</v>
      </c>
    </row>
    <row r="32" spans="1:6" ht="29" x14ac:dyDescent="0.35">
      <c r="A32" s="156"/>
      <c r="B32" s="21" t="s">
        <v>61</v>
      </c>
      <c r="C32" s="1" t="s">
        <v>37</v>
      </c>
      <c r="D32" s="1" t="s">
        <v>28</v>
      </c>
      <c r="E32" s="1" t="s">
        <v>41</v>
      </c>
      <c r="F32" s="10">
        <v>30000</v>
      </c>
    </row>
    <row r="33" spans="1:6" ht="29" x14ac:dyDescent="0.35">
      <c r="A33" s="156"/>
      <c r="B33" s="21" t="s">
        <v>57</v>
      </c>
      <c r="C33" s="1" t="s">
        <v>37</v>
      </c>
      <c r="D33" s="1" t="s">
        <v>28</v>
      </c>
      <c r="E33" s="1" t="s">
        <v>41</v>
      </c>
      <c r="F33" s="10">
        <v>20000</v>
      </c>
    </row>
    <row r="34" spans="1:6" ht="87" x14ac:dyDescent="0.35">
      <c r="A34" s="156"/>
      <c r="B34" s="21" t="s">
        <v>55</v>
      </c>
      <c r="C34" s="1" t="s">
        <v>37</v>
      </c>
      <c r="D34" s="1" t="s">
        <v>28</v>
      </c>
      <c r="E34" s="1" t="s">
        <v>41</v>
      </c>
      <c r="F34" s="10">
        <v>60000</v>
      </c>
    </row>
    <row r="35" spans="1:6" x14ac:dyDescent="0.35">
      <c r="A35" s="156"/>
      <c r="B35" s="21" t="s">
        <v>56</v>
      </c>
      <c r="C35" s="1" t="s">
        <v>37</v>
      </c>
      <c r="D35" s="1" t="s">
        <v>28</v>
      </c>
      <c r="E35" s="1" t="s">
        <v>41</v>
      </c>
      <c r="F35" s="10">
        <v>40000</v>
      </c>
    </row>
    <row r="36" spans="1:6" ht="43.5" x14ac:dyDescent="0.35">
      <c r="A36" s="156"/>
      <c r="B36" s="21" t="s">
        <v>58</v>
      </c>
      <c r="C36" s="1" t="s">
        <v>34</v>
      </c>
      <c r="D36" s="1" t="s">
        <v>28</v>
      </c>
      <c r="E36" s="1" t="s">
        <v>41</v>
      </c>
      <c r="F36" s="10">
        <v>25000</v>
      </c>
    </row>
    <row r="37" spans="1:6" x14ac:dyDescent="0.35">
      <c r="A37" s="156"/>
      <c r="B37" s="21"/>
      <c r="C37" s="1" t="s">
        <v>34</v>
      </c>
      <c r="D37" s="1" t="s">
        <v>28</v>
      </c>
      <c r="E37" s="1" t="s">
        <v>43</v>
      </c>
      <c r="F37" s="10">
        <v>15000</v>
      </c>
    </row>
    <row r="38" spans="1:6" x14ac:dyDescent="0.35">
      <c r="A38" s="156"/>
      <c r="B38" s="21" t="s">
        <v>92</v>
      </c>
      <c r="C38" s="1" t="s">
        <v>34</v>
      </c>
      <c r="D38" s="1" t="s">
        <v>28</v>
      </c>
      <c r="E38" s="1" t="s">
        <v>41</v>
      </c>
      <c r="F38" s="10">
        <v>20000</v>
      </c>
    </row>
    <row r="39" spans="1:6" x14ac:dyDescent="0.35">
      <c r="A39" s="156"/>
      <c r="B39" s="21"/>
      <c r="C39" s="1" t="s">
        <v>34</v>
      </c>
      <c r="D39" s="1" t="s">
        <v>28</v>
      </c>
      <c r="E39" s="1" t="s">
        <v>43</v>
      </c>
      <c r="F39" s="10">
        <v>10000</v>
      </c>
    </row>
    <row r="40" spans="1:6" x14ac:dyDescent="0.35">
      <c r="A40" s="157"/>
      <c r="B40" s="21" t="s">
        <v>85</v>
      </c>
      <c r="C40" s="1" t="s">
        <v>37</v>
      </c>
      <c r="D40" s="1" t="s">
        <v>28</v>
      </c>
      <c r="E40" s="1" t="s">
        <v>101</v>
      </c>
      <c r="F40" s="10">
        <v>35333</v>
      </c>
    </row>
    <row r="41" spans="1:6" ht="43.5" customHeight="1" x14ac:dyDescent="0.35">
      <c r="A41" s="137" t="s">
        <v>15</v>
      </c>
      <c r="B41" s="21" t="s">
        <v>74</v>
      </c>
      <c r="C41" s="1" t="s">
        <v>34</v>
      </c>
      <c r="D41" s="1" t="s">
        <v>97</v>
      </c>
      <c r="E41" s="1" t="s">
        <v>80</v>
      </c>
      <c r="F41" s="10">
        <v>376513</v>
      </c>
    </row>
    <row r="42" spans="1:6" ht="14.5" hidden="1" customHeight="1" x14ac:dyDescent="0.35">
      <c r="A42" s="151"/>
      <c r="B42"/>
      <c r="C42" t="s">
        <v>34</v>
      </c>
      <c r="D42" t="s">
        <v>46</v>
      </c>
      <c r="E42" t="s">
        <v>80</v>
      </c>
      <c r="F42">
        <v>200000</v>
      </c>
    </row>
    <row r="43" spans="1:6" ht="14.5" hidden="1" customHeight="1" x14ac:dyDescent="0.35">
      <c r="A43" s="151"/>
      <c r="B43"/>
      <c r="C43" t="s">
        <v>34</v>
      </c>
      <c r="D43" t="s">
        <v>38</v>
      </c>
      <c r="E43" t="s">
        <v>161</v>
      </c>
      <c r="F43">
        <v>128665.76000000001</v>
      </c>
    </row>
    <row r="44" spans="1:6" x14ac:dyDescent="0.35">
      <c r="A44" s="151"/>
      <c r="B44" s="21"/>
      <c r="C44" s="1" t="s">
        <v>34</v>
      </c>
      <c r="D44" s="1" t="s">
        <v>100</v>
      </c>
      <c r="E44" s="1" t="s">
        <v>161</v>
      </c>
      <c r="F44" s="10">
        <v>296108</v>
      </c>
    </row>
    <row r="45" spans="1:6" x14ac:dyDescent="0.35">
      <c r="A45" s="151"/>
      <c r="B45" s="21"/>
      <c r="C45" s="1" t="s">
        <v>34</v>
      </c>
      <c r="D45" s="1" t="s">
        <v>100</v>
      </c>
      <c r="E45" s="1" t="s">
        <v>162</v>
      </c>
      <c r="F45" s="10">
        <v>66471</v>
      </c>
    </row>
    <row r="46" spans="1:6" ht="14.5" hidden="1" customHeight="1" x14ac:dyDescent="0.35">
      <c r="A46" s="151"/>
      <c r="B46"/>
      <c r="C46" t="s">
        <v>34</v>
      </c>
      <c r="D46" t="s">
        <v>88</v>
      </c>
      <c r="E46" t="s">
        <v>162</v>
      </c>
      <c r="F46">
        <v>68887</v>
      </c>
    </row>
    <row r="47" spans="1:6" ht="14.5" hidden="1" customHeight="1" x14ac:dyDescent="0.35">
      <c r="A47" s="151"/>
      <c r="B47"/>
      <c r="C47" t="s">
        <v>34</v>
      </c>
      <c r="D47" t="s">
        <v>29</v>
      </c>
      <c r="E47" t="s">
        <v>83</v>
      </c>
      <c r="F47" s="9">
        <v>103431</v>
      </c>
    </row>
    <row r="48" spans="1:6" ht="14.5" hidden="1" customHeight="1" x14ac:dyDescent="0.35">
      <c r="A48" s="151"/>
      <c r="B48"/>
      <c r="C48" t="s">
        <v>34</v>
      </c>
      <c r="D48" t="s">
        <v>38</v>
      </c>
      <c r="E48" t="s">
        <v>84</v>
      </c>
      <c r="F48">
        <v>36924</v>
      </c>
    </row>
    <row r="49" spans="1:6" x14ac:dyDescent="0.35">
      <c r="A49" s="151"/>
      <c r="B49" s="21"/>
      <c r="C49" s="1" t="s">
        <v>34</v>
      </c>
      <c r="D49" s="1" t="s">
        <v>28</v>
      </c>
      <c r="E49" s="1" t="s">
        <v>62</v>
      </c>
      <c r="F49" s="10">
        <v>40000</v>
      </c>
    </row>
    <row r="50" spans="1:6" ht="14.5" hidden="1" customHeight="1" x14ac:dyDescent="0.35">
      <c r="A50" s="151"/>
      <c r="B50"/>
      <c r="C50" t="s">
        <v>34</v>
      </c>
      <c r="D50" t="s">
        <v>29</v>
      </c>
      <c r="E50" t="s">
        <v>62</v>
      </c>
      <c r="F50" s="9">
        <v>60000</v>
      </c>
    </row>
    <row r="51" spans="1:6" ht="14.5" hidden="1" customHeight="1" x14ac:dyDescent="0.35">
      <c r="A51" s="151"/>
      <c r="B51"/>
      <c r="C51" t="s">
        <v>34</v>
      </c>
      <c r="D51" t="s">
        <v>29</v>
      </c>
      <c r="E51" t="s">
        <v>63</v>
      </c>
      <c r="F51" s="9">
        <v>49000</v>
      </c>
    </row>
    <row r="52" spans="1:6" ht="14.5" hidden="1" customHeight="1" x14ac:dyDescent="0.35">
      <c r="A52" s="151"/>
      <c r="B52" t="s">
        <v>54</v>
      </c>
      <c r="C52" t="s">
        <v>34</v>
      </c>
      <c r="D52" t="s">
        <v>71</v>
      </c>
      <c r="E52" t="s">
        <v>41</v>
      </c>
      <c r="F52">
        <v>10000</v>
      </c>
    </row>
    <row r="53" spans="1:6" ht="14.5" hidden="1" customHeight="1" x14ac:dyDescent="0.35">
      <c r="A53" s="151"/>
      <c r="B53"/>
      <c r="C53" t="s">
        <v>37</v>
      </c>
      <c r="D53" t="s">
        <v>65</v>
      </c>
      <c r="E53" t="s">
        <v>41</v>
      </c>
      <c r="F53">
        <v>36000</v>
      </c>
    </row>
    <row r="54" spans="1:6" ht="29" x14ac:dyDescent="0.35">
      <c r="A54" s="151"/>
      <c r="B54" s="21" t="s">
        <v>93</v>
      </c>
      <c r="C54" s="1" t="s">
        <v>34</v>
      </c>
      <c r="D54" s="1" t="s">
        <v>28</v>
      </c>
      <c r="E54" s="1" t="s">
        <v>43</v>
      </c>
      <c r="F54" s="10">
        <f>60000-7130.51+641.75-57.76</f>
        <v>53453.479999999996</v>
      </c>
    </row>
    <row r="55" spans="1:6" ht="14.5" hidden="1" customHeight="1" x14ac:dyDescent="0.35">
      <c r="A55" s="151"/>
      <c r="B55"/>
      <c r="C55" t="s">
        <v>34</v>
      </c>
      <c r="D55" t="s">
        <v>29</v>
      </c>
      <c r="E55" t="s">
        <v>43</v>
      </c>
      <c r="F55" s="9">
        <v>10000</v>
      </c>
    </row>
    <row r="56" spans="1:6" x14ac:dyDescent="0.35">
      <c r="A56" s="151"/>
      <c r="B56" s="21" t="s">
        <v>94</v>
      </c>
      <c r="C56" s="1" t="s">
        <v>37</v>
      </c>
      <c r="D56" s="1" t="s">
        <v>28</v>
      </c>
      <c r="E56" s="1" t="s">
        <v>44</v>
      </c>
      <c r="F56" s="10">
        <v>20000</v>
      </c>
    </row>
    <row r="57" spans="1:6" ht="14.5" hidden="1" customHeight="1" x14ac:dyDescent="0.35">
      <c r="A57" s="151"/>
      <c r="B57"/>
      <c r="C57" t="s">
        <v>34</v>
      </c>
      <c r="D57" t="s">
        <v>29</v>
      </c>
      <c r="E57" t="s">
        <v>45</v>
      </c>
      <c r="F57" s="9">
        <v>10000</v>
      </c>
    </row>
    <row r="58" spans="1:6" x14ac:dyDescent="0.35">
      <c r="A58" s="138"/>
      <c r="B58" s="21" t="s">
        <v>95</v>
      </c>
      <c r="C58" s="1" t="s">
        <v>34</v>
      </c>
      <c r="D58" s="1" t="s">
        <v>28</v>
      </c>
      <c r="E58" s="1" t="s">
        <v>45</v>
      </c>
      <c r="F58" s="10">
        <v>20000</v>
      </c>
    </row>
    <row r="59" spans="1:6" hidden="1" x14ac:dyDescent="0.35">
      <c r="A59" s="1"/>
      <c r="B59" s="21" t="s">
        <v>170</v>
      </c>
      <c r="C59" s="1"/>
      <c r="D59" s="1"/>
      <c r="E59" s="1"/>
      <c r="F59" s="10">
        <f>SUBTOTAL(9,F5:F58)</f>
        <v>2192211.48</v>
      </c>
    </row>
    <row r="60" spans="1:6" hidden="1" x14ac:dyDescent="0.35">
      <c r="A60" s="1"/>
      <c r="B60" s="21" t="s">
        <v>171</v>
      </c>
      <c r="C60" s="1"/>
      <c r="D60" s="1"/>
      <c r="E60" s="1"/>
      <c r="F60" s="10">
        <f>F59*9%+5.2</f>
        <v>197304.23320000002</v>
      </c>
    </row>
    <row r="61" spans="1:6" hidden="1" x14ac:dyDescent="0.35">
      <c r="A61" s="1"/>
      <c r="B61" s="148" t="s">
        <v>172</v>
      </c>
      <c r="C61" s="149"/>
      <c r="D61" s="149"/>
      <c r="E61" s="149"/>
      <c r="F61" s="150">
        <f>+F59+F60</f>
        <v>2389515.7132000001</v>
      </c>
    </row>
    <row r="62" spans="1:6" hidden="1" x14ac:dyDescent="0.35">
      <c r="F62" s="9">
        <f>SUBTOTAL(9,F11:F57)</f>
        <v>2172211.48</v>
      </c>
    </row>
    <row r="63" spans="1:6" hidden="1" x14ac:dyDescent="0.35">
      <c r="F63" s="9">
        <f>F62*9%</f>
        <v>195499.03320000001</v>
      </c>
    </row>
    <row r="64" spans="1:6" x14ac:dyDescent="0.35">
      <c r="F64" s="9">
        <f>SUBTOTAL(9,F16:F58)</f>
        <v>2192211.48</v>
      </c>
    </row>
    <row r="65" spans="6:6" x14ac:dyDescent="0.35">
      <c r="F65" s="9">
        <f>+F64*9%</f>
        <v>197299.03320000001</v>
      </c>
    </row>
    <row r="66" spans="6:6" x14ac:dyDescent="0.35">
      <c r="F66" s="161">
        <f>+F64+F65</f>
        <v>2389510.5131999999</v>
      </c>
    </row>
  </sheetData>
  <autoFilter ref="B4:F63" xr:uid="{25D183BD-25C3-47A7-903E-B445B519D73F}">
    <filterColumn colId="2">
      <filters>
        <filter val="Pays Bas"/>
        <filter val="Pays- Bas"/>
        <filter val="Pays-Bas"/>
      </filters>
    </filterColumn>
  </autoFilter>
  <mergeCells count="4">
    <mergeCell ref="A16:A17"/>
    <mergeCell ref="A18:A29"/>
    <mergeCell ref="A30:A40"/>
    <mergeCell ref="A41:A58"/>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AB3608-BE38-451A-9B01-F711813BFCD4}">
  <sheetPr filterMode="1"/>
  <dimension ref="A1:J63"/>
  <sheetViews>
    <sheetView topLeftCell="C5" workbookViewId="0">
      <selection activeCell="F63" sqref="F63"/>
    </sheetView>
  </sheetViews>
  <sheetFormatPr baseColWidth="10" defaultRowHeight="14.5" x14ac:dyDescent="0.35"/>
  <cols>
    <col min="1" max="1" width="35.54296875" style="11" customWidth="1"/>
    <col min="2" max="2" width="88.08984375" style="11" customWidth="1"/>
    <col min="3" max="3" width="15.90625" style="16" customWidth="1"/>
    <col min="4" max="4" width="13.90625" customWidth="1"/>
    <col min="5" max="5" width="36.08984375" customWidth="1"/>
    <col min="6" max="6" width="19.453125" style="9" bestFit="1" customWidth="1"/>
    <col min="10" max="10" width="14.453125" bestFit="1" customWidth="1"/>
  </cols>
  <sheetData>
    <row r="1" spans="1:6" x14ac:dyDescent="0.35">
      <c r="A1" s="21" t="s">
        <v>105</v>
      </c>
      <c r="B1" s="21" t="s">
        <v>106</v>
      </c>
      <c r="C1" s="19" t="s">
        <v>105</v>
      </c>
      <c r="D1" s="1" t="s">
        <v>21</v>
      </c>
      <c r="E1" s="26" t="s">
        <v>40</v>
      </c>
      <c r="F1" s="10" t="s">
        <v>3</v>
      </c>
    </row>
    <row r="2" spans="1:6" ht="38" customHeight="1" x14ac:dyDescent="0.35">
      <c r="A2" s="21" t="s">
        <v>107</v>
      </c>
      <c r="B2" s="141" t="s">
        <v>128</v>
      </c>
      <c r="C2" s="19" t="s">
        <v>104</v>
      </c>
      <c r="D2" s="1" t="s">
        <v>38</v>
      </c>
      <c r="E2" s="26" t="s">
        <v>39</v>
      </c>
      <c r="F2" s="10">
        <v>100000</v>
      </c>
    </row>
    <row r="3" spans="1:6" x14ac:dyDescent="0.35">
      <c r="A3" s="21"/>
      <c r="B3" s="142"/>
      <c r="C3" s="19" t="s">
        <v>104</v>
      </c>
      <c r="D3" s="1" t="s">
        <v>38</v>
      </c>
      <c r="E3" s="26" t="s">
        <v>103</v>
      </c>
      <c r="F3" s="24">
        <f>100000*9%</f>
        <v>9000</v>
      </c>
    </row>
    <row r="4" spans="1:6" ht="43.5" x14ac:dyDescent="0.35">
      <c r="A4" s="21"/>
      <c r="B4" s="21" t="s">
        <v>129</v>
      </c>
      <c r="C4" s="19" t="s">
        <v>108</v>
      </c>
      <c r="D4" s="1" t="s">
        <v>38</v>
      </c>
      <c r="E4" s="26" t="s">
        <v>41</v>
      </c>
      <c r="F4" s="10">
        <v>50000</v>
      </c>
    </row>
    <row r="5" spans="1:6" ht="29" x14ac:dyDescent="0.35">
      <c r="A5" s="21"/>
      <c r="B5" s="21" t="s">
        <v>130</v>
      </c>
      <c r="C5" s="19" t="s">
        <v>108</v>
      </c>
      <c r="D5" s="1" t="s">
        <v>38</v>
      </c>
      <c r="E5" s="26" t="s">
        <v>41</v>
      </c>
      <c r="F5" s="10">
        <v>40000</v>
      </c>
    </row>
    <row r="6" spans="1:6" ht="43.5" x14ac:dyDescent="0.35">
      <c r="A6" s="21"/>
      <c r="B6" s="21" t="s">
        <v>131</v>
      </c>
      <c r="C6" s="19" t="s">
        <v>108</v>
      </c>
      <c r="D6" s="1" t="s">
        <v>38</v>
      </c>
      <c r="E6" s="26" t="s">
        <v>41</v>
      </c>
      <c r="F6" s="10">
        <v>70000</v>
      </c>
    </row>
    <row r="7" spans="1:6" x14ac:dyDescent="0.35">
      <c r="A7" s="21"/>
      <c r="B7" s="21" t="s">
        <v>132</v>
      </c>
      <c r="C7" s="19" t="s">
        <v>108</v>
      </c>
      <c r="D7" s="1" t="s">
        <v>38</v>
      </c>
      <c r="E7" s="26" t="s">
        <v>87</v>
      </c>
      <c r="F7" s="10">
        <v>35333</v>
      </c>
    </row>
    <row r="8" spans="1:6" x14ac:dyDescent="0.35">
      <c r="A8" s="21"/>
      <c r="B8" s="21"/>
      <c r="C8" s="19" t="s">
        <v>108</v>
      </c>
      <c r="D8" s="1" t="s">
        <v>38</v>
      </c>
      <c r="E8" s="26" t="s">
        <v>103</v>
      </c>
      <c r="F8" s="24">
        <v>17579.97</v>
      </c>
    </row>
    <row r="9" spans="1:6" x14ac:dyDescent="0.35">
      <c r="A9" s="21" t="s">
        <v>110</v>
      </c>
      <c r="B9" s="21" t="s">
        <v>133</v>
      </c>
      <c r="C9" s="19" t="s">
        <v>111</v>
      </c>
      <c r="D9" s="1" t="s">
        <v>38</v>
      </c>
      <c r="E9" s="26" t="s">
        <v>86</v>
      </c>
      <c r="F9" s="10">
        <v>289077</v>
      </c>
    </row>
    <row r="10" spans="1:6" hidden="1" x14ac:dyDescent="0.35">
      <c r="A10"/>
      <c r="B10"/>
      <c r="C10"/>
      <c r="D10" t="s">
        <v>29</v>
      </c>
      <c r="E10" t="s">
        <v>42</v>
      </c>
      <c r="F10">
        <v>50000</v>
      </c>
    </row>
    <row r="11" spans="1:6" hidden="1" x14ac:dyDescent="0.35">
      <c r="A11"/>
      <c r="B11"/>
      <c r="C11" t="s">
        <v>34</v>
      </c>
      <c r="D11" t="s">
        <v>29</v>
      </c>
      <c r="E11" t="s">
        <v>86</v>
      </c>
      <c r="F11">
        <v>58000</v>
      </c>
    </row>
    <row r="12" spans="1:6" hidden="1" x14ac:dyDescent="0.35">
      <c r="A12"/>
      <c r="B12" t="s">
        <v>76</v>
      </c>
      <c r="C12" t="s">
        <v>34</v>
      </c>
      <c r="D12" t="s">
        <v>28</v>
      </c>
      <c r="E12" t="s">
        <v>86</v>
      </c>
      <c r="F12">
        <v>190923</v>
      </c>
    </row>
    <row r="13" spans="1:6" hidden="1" x14ac:dyDescent="0.35">
      <c r="A13"/>
      <c r="B13"/>
      <c r="C13" t="s">
        <v>34</v>
      </c>
      <c r="D13" t="s">
        <v>29</v>
      </c>
      <c r="E13" t="s">
        <v>86</v>
      </c>
      <c r="F13">
        <v>90000</v>
      </c>
    </row>
    <row r="14" spans="1:6" hidden="1" x14ac:dyDescent="0.35">
      <c r="A14"/>
      <c r="B14" t="s">
        <v>77</v>
      </c>
      <c r="C14" t="s">
        <v>34</v>
      </c>
      <c r="D14" t="s">
        <v>29</v>
      </c>
      <c r="E14" t="s">
        <v>86</v>
      </c>
      <c r="F14">
        <v>83372</v>
      </c>
    </row>
    <row r="15" spans="1:6" hidden="1" x14ac:dyDescent="0.35">
      <c r="A15"/>
      <c r="B15"/>
      <c r="C15" t="s">
        <v>34</v>
      </c>
      <c r="D15" t="s">
        <v>28</v>
      </c>
      <c r="E15" t="s">
        <v>86</v>
      </c>
      <c r="F15">
        <v>150000</v>
      </c>
    </row>
    <row r="16" spans="1:6" hidden="1" x14ac:dyDescent="0.35">
      <c r="A16"/>
      <c r="B16" t="s">
        <v>78</v>
      </c>
      <c r="C16" t="s">
        <v>37</v>
      </c>
      <c r="D16" t="s">
        <v>28</v>
      </c>
      <c r="E16" t="s">
        <v>66</v>
      </c>
      <c r="F16">
        <v>35333</v>
      </c>
    </row>
    <row r="17" spans="1:6" hidden="1" x14ac:dyDescent="0.35">
      <c r="A17" t="s">
        <v>10</v>
      </c>
      <c r="B17" t="s">
        <v>59</v>
      </c>
      <c r="C17" t="s">
        <v>34</v>
      </c>
      <c r="D17" t="s">
        <v>28</v>
      </c>
      <c r="E17" t="s">
        <v>90</v>
      </c>
      <c r="F17">
        <v>300000</v>
      </c>
    </row>
    <row r="18" spans="1:6" hidden="1" x14ac:dyDescent="0.35">
      <c r="A18"/>
      <c r="B18"/>
      <c r="C18"/>
      <c r="D18" t="s">
        <v>28</v>
      </c>
      <c r="E18" t="s">
        <v>39</v>
      </c>
      <c r="F18">
        <v>56000</v>
      </c>
    </row>
    <row r="19" spans="1:6" hidden="1" x14ac:dyDescent="0.35">
      <c r="A19"/>
      <c r="B19"/>
      <c r="C19" t="s">
        <v>34</v>
      </c>
      <c r="D19" t="s">
        <v>29</v>
      </c>
      <c r="E19" t="s">
        <v>39</v>
      </c>
      <c r="F19">
        <v>50000</v>
      </c>
    </row>
    <row r="20" spans="1:6" hidden="1" x14ac:dyDescent="0.35">
      <c r="A20"/>
      <c r="B20"/>
      <c r="C20" t="s">
        <v>34</v>
      </c>
      <c r="D20" t="s">
        <v>29</v>
      </c>
      <c r="E20" t="s">
        <v>90</v>
      </c>
      <c r="F20">
        <v>150000</v>
      </c>
    </row>
    <row r="21" spans="1:6" hidden="1" x14ac:dyDescent="0.35">
      <c r="A21"/>
      <c r="B21" t="s">
        <v>50</v>
      </c>
      <c r="C21" t="s">
        <v>47</v>
      </c>
      <c r="D21" t="s">
        <v>28</v>
      </c>
      <c r="E21">
        <v>75700</v>
      </c>
      <c r="F21">
        <v>100000</v>
      </c>
    </row>
    <row r="22" spans="1:6" hidden="1" x14ac:dyDescent="0.35">
      <c r="A22"/>
      <c r="B22" t="s">
        <v>51</v>
      </c>
      <c r="C22" t="s">
        <v>34</v>
      </c>
      <c r="D22" t="s">
        <v>28</v>
      </c>
      <c r="E22" t="s">
        <v>39</v>
      </c>
      <c r="F22">
        <v>150000</v>
      </c>
    </row>
    <row r="23" spans="1:6" hidden="1" x14ac:dyDescent="0.35">
      <c r="A23"/>
      <c r="B23" t="s">
        <v>53</v>
      </c>
      <c r="C23" t="s">
        <v>47</v>
      </c>
      <c r="D23" t="s">
        <v>29</v>
      </c>
      <c r="E23" t="s">
        <v>41</v>
      </c>
      <c r="F23">
        <v>70780</v>
      </c>
    </row>
    <row r="24" spans="1:6" hidden="1" x14ac:dyDescent="0.35">
      <c r="A24"/>
      <c r="B24" t="s">
        <v>52</v>
      </c>
      <c r="C24" t="s">
        <v>34</v>
      </c>
      <c r="D24" t="s">
        <v>29</v>
      </c>
      <c r="E24" t="s">
        <v>39</v>
      </c>
      <c r="F24">
        <v>130000</v>
      </c>
    </row>
    <row r="25" spans="1:6" hidden="1" x14ac:dyDescent="0.35">
      <c r="A25"/>
      <c r="B25" t="s">
        <v>11</v>
      </c>
      <c r="C25" t="s">
        <v>37</v>
      </c>
      <c r="D25" t="s">
        <v>28</v>
      </c>
      <c r="E25" t="s">
        <v>41</v>
      </c>
      <c r="F25">
        <v>30000</v>
      </c>
    </row>
    <row r="26" spans="1:6" hidden="1" x14ac:dyDescent="0.35">
      <c r="A26"/>
      <c r="B26"/>
      <c r="C26" t="s">
        <v>34</v>
      </c>
      <c r="D26" t="s">
        <v>28</v>
      </c>
      <c r="E26">
        <v>73100</v>
      </c>
      <c r="F26">
        <v>10000</v>
      </c>
    </row>
    <row r="27" spans="1:6" hidden="1" x14ac:dyDescent="0.35">
      <c r="A27"/>
      <c r="B27" t="s">
        <v>96</v>
      </c>
      <c r="C27" t="s">
        <v>37</v>
      </c>
      <c r="D27" t="s">
        <v>28</v>
      </c>
      <c r="E27" t="s">
        <v>41</v>
      </c>
      <c r="F27">
        <v>40000</v>
      </c>
    </row>
    <row r="28" spans="1:6" hidden="1" x14ac:dyDescent="0.35">
      <c r="A28"/>
      <c r="B28" t="s">
        <v>91</v>
      </c>
      <c r="C28" t="s">
        <v>34</v>
      </c>
      <c r="D28" t="s">
        <v>28</v>
      </c>
      <c r="E28">
        <v>71300</v>
      </c>
      <c r="F28">
        <v>70000</v>
      </c>
    </row>
    <row r="29" spans="1:6" hidden="1" x14ac:dyDescent="0.35">
      <c r="A29" t="s">
        <v>12</v>
      </c>
      <c r="B29" t="s">
        <v>60</v>
      </c>
      <c r="C29" t="s">
        <v>34</v>
      </c>
      <c r="D29" t="s">
        <v>28</v>
      </c>
      <c r="E29" t="s">
        <v>39</v>
      </c>
      <c r="F29">
        <v>80000</v>
      </c>
    </row>
    <row r="30" spans="1:6" hidden="1" x14ac:dyDescent="0.35">
      <c r="A30"/>
      <c r="B30" t="s">
        <v>13</v>
      </c>
      <c r="C30" t="s">
        <v>37</v>
      </c>
      <c r="D30" t="s">
        <v>28</v>
      </c>
      <c r="E30" t="s">
        <v>41</v>
      </c>
      <c r="F30">
        <v>43000</v>
      </c>
    </row>
    <row r="31" spans="1:6" hidden="1" x14ac:dyDescent="0.35">
      <c r="A31"/>
      <c r="B31" t="s">
        <v>61</v>
      </c>
      <c r="C31" t="s">
        <v>37</v>
      </c>
      <c r="D31" t="s">
        <v>28</v>
      </c>
      <c r="E31" t="s">
        <v>41</v>
      </c>
      <c r="F31">
        <v>30000</v>
      </c>
    </row>
    <row r="32" spans="1:6" hidden="1" x14ac:dyDescent="0.35">
      <c r="A32"/>
      <c r="B32" t="s">
        <v>57</v>
      </c>
      <c r="C32" t="s">
        <v>37</v>
      </c>
      <c r="D32" t="s">
        <v>28</v>
      </c>
      <c r="E32" t="s">
        <v>41</v>
      </c>
      <c r="F32">
        <v>20000</v>
      </c>
    </row>
    <row r="33" spans="1:6" hidden="1" x14ac:dyDescent="0.35">
      <c r="A33"/>
      <c r="B33" t="s">
        <v>55</v>
      </c>
      <c r="C33" t="s">
        <v>37</v>
      </c>
      <c r="D33" t="s">
        <v>28</v>
      </c>
      <c r="E33" t="s">
        <v>41</v>
      </c>
      <c r="F33">
        <v>60000</v>
      </c>
    </row>
    <row r="34" spans="1:6" hidden="1" x14ac:dyDescent="0.35">
      <c r="A34"/>
      <c r="B34" t="s">
        <v>56</v>
      </c>
      <c r="C34" t="s">
        <v>37</v>
      </c>
      <c r="D34" t="s">
        <v>28</v>
      </c>
      <c r="E34" t="s">
        <v>41</v>
      </c>
      <c r="F34">
        <v>40000</v>
      </c>
    </row>
    <row r="35" spans="1:6" hidden="1" x14ac:dyDescent="0.35">
      <c r="A35"/>
      <c r="B35" t="s">
        <v>58</v>
      </c>
      <c r="C35" t="s">
        <v>34</v>
      </c>
      <c r="D35" t="s">
        <v>28</v>
      </c>
      <c r="E35" t="s">
        <v>41</v>
      </c>
      <c r="F35">
        <v>25000</v>
      </c>
    </row>
    <row r="36" spans="1:6" hidden="1" x14ac:dyDescent="0.35">
      <c r="A36"/>
      <c r="B36"/>
      <c r="C36" t="s">
        <v>34</v>
      </c>
      <c r="D36" t="s">
        <v>28</v>
      </c>
      <c r="E36" t="s">
        <v>43</v>
      </c>
      <c r="F36">
        <v>15000</v>
      </c>
    </row>
    <row r="37" spans="1:6" hidden="1" x14ac:dyDescent="0.35">
      <c r="A37"/>
      <c r="B37" t="s">
        <v>92</v>
      </c>
      <c r="C37" t="s">
        <v>34</v>
      </c>
      <c r="D37" t="s">
        <v>28</v>
      </c>
      <c r="E37" t="s">
        <v>41</v>
      </c>
      <c r="F37">
        <v>20000</v>
      </c>
    </row>
    <row r="38" spans="1:6" hidden="1" x14ac:dyDescent="0.35">
      <c r="A38"/>
      <c r="B38"/>
      <c r="C38"/>
      <c r="E38" t="s">
        <v>43</v>
      </c>
      <c r="F38">
        <v>10000</v>
      </c>
    </row>
    <row r="39" spans="1:6" hidden="1" x14ac:dyDescent="0.35">
      <c r="A39"/>
      <c r="B39" t="s">
        <v>85</v>
      </c>
      <c r="C39" t="s">
        <v>37</v>
      </c>
      <c r="D39" t="s">
        <v>28</v>
      </c>
      <c r="E39" t="s">
        <v>66</v>
      </c>
      <c r="F39">
        <v>35333</v>
      </c>
    </row>
    <row r="40" spans="1:6" hidden="1" x14ac:dyDescent="0.35">
      <c r="A40" t="s">
        <v>15</v>
      </c>
      <c r="B40" t="s">
        <v>74</v>
      </c>
      <c r="C40" t="s">
        <v>34</v>
      </c>
      <c r="D40" t="s">
        <v>97</v>
      </c>
      <c r="E40" t="s">
        <v>80</v>
      </c>
      <c r="F40">
        <v>376513</v>
      </c>
    </row>
    <row r="41" spans="1:6" hidden="1" x14ac:dyDescent="0.35">
      <c r="A41"/>
      <c r="B41"/>
      <c r="C41" t="s">
        <v>34</v>
      </c>
      <c r="D41" t="s">
        <v>46</v>
      </c>
      <c r="E41" t="s">
        <v>80</v>
      </c>
      <c r="F41">
        <v>200000</v>
      </c>
    </row>
    <row r="42" spans="1:6" x14ac:dyDescent="0.35">
      <c r="A42" s="21"/>
      <c r="B42" s="21"/>
      <c r="C42" s="19" t="s">
        <v>111</v>
      </c>
      <c r="D42" s="1" t="s">
        <v>38</v>
      </c>
      <c r="E42" s="26" t="s">
        <v>103</v>
      </c>
      <c r="F42" s="24">
        <v>26016.93</v>
      </c>
    </row>
    <row r="43" spans="1:6" ht="43.5" customHeight="1" x14ac:dyDescent="0.35">
      <c r="A43" s="21" t="s">
        <v>102</v>
      </c>
      <c r="B43" s="21" t="s">
        <v>134</v>
      </c>
      <c r="C43" s="19" t="s">
        <v>118</v>
      </c>
      <c r="D43" s="1" t="s">
        <v>38</v>
      </c>
      <c r="E43" s="26" t="s">
        <v>81</v>
      </c>
      <c r="F43" s="10">
        <f>424774-296108.24</f>
        <v>128665.76000000001</v>
      </c>
    </row>
    <row r="44" spans="1:6" hidden="1" x14ac:dyDescent="0.35">
      <c r="A44"/>
      <c r="B44"/>
      <c r="C44" t="s">
        <v>118</v>
      </c>
      <c r="D44" t="s">
        <v>89</v>
      </c>
      <c r="E44" t="s">
        <v>82</v>
      </c>
      <c r="F44">
        <v>66471</v>
      </c>
    </row>
    <row r="45" spans="1:6" hidden="1" x14ac:dyDescent="0.35">
      <c r="A45"/>
      <c r="B45"/>
      <c r="C45" t="s">
        <v>118</v>
      </c>
      <c r="D45" t="s">
        <v>88</v>
      </c>
      <c r="E45" t="s">
        <v>82</v>
      </c>
      <c r="F45">
        <v>68887</v>
      </c>
    </row>
    <row r="46" spans="1:6" hidden="1" x14ac:dyDescent="0.35">
      <c r="A46"/>
      <c r="B46"/>
      <c r="C46" t="s">
        <v>118</v>
      </c>
      <c r="D46" t="s">
        <v>29</v>
      </c>
      <c r="E46" t="s">
        <v>83</v>
      </c>
      <c r="F46">
        <v>103431</v>
      </c>
    </row>
    <row r="47" spans="1:6" ht="29" x14ac:dyDescent="0.35">
      <c r="A47" s="21" t="s">
        <v>102</v>
      </c>
      <c r="B47" s="21" t="s">
        <v>134</v>
      </c>
      <c r="C47" s="19" t="s">
        <v>118</v>
      </c>
      <c r="D47" s="1" t="s">
        <v>38</v>
      </c>
      <c r="E47" s="26" t="s">
        <v>84</v>
      </c>
      <c r="F47" s="10">
        <v>36924.239999999998</v>
      </c>
    </row>
    <row r="48" spans="1:6" hidden="1" x14ac:dyDescent="0.35">
      <c r="A48"/>
      <c r="B48"/>
      <c r="C48" t="s">
        <v>118</v>
      </c>
      <c r="D48" t="s">
        <v>28</v>
      </c>
      <c r="E48" t="s">
        <v>62</v>
      </c>
      <c r="F48">
        <v>40000</v>
      </c>
    </row>
    <row r="49" spans="1:10" hidden="1" x14ac:dyDescent="0.35">
      <c r="A49"/>
      <c r="B49"/>
      <c r="C49" t="s">
        <v>118</v>
      </c>
      <c r="D49" t="s">
        <v>29</v>
      </c>
      <c r="E49" t="s">
        <v>62</v>
      </c>
      <c r="F49">
        <v>60000</v>
      </c>
    </row>
    <row r="50" spans="1:10" hidden="1" x14ac:dyDescent="0.35">
      <c r="A50"/>
      <c r="B50"/>
      <c r="C50" t="s">
        <v>118</v>
      </c>
      <c r="D50" t="s">
        <v>29</v>
      </c>
      <c r="E50" t="s">
        <v>63</v>
      </c>
      <c r="F50">
        <v>49000</v>
      </c>
    </row>
    <row r="51" spans="1:10" hidden="1" x14ac:dyDescent="0.35">
      <c r="A51"/>
      <c r="B51" t="s">
        <v>54</v>
      </c>
      <c r="C51" t="s">
        <v>118</v>
      </c>
      <c r="D51" t="s">
        <v>71</v>
      </c>
      <c r="E51" t="s">
        <v>41</v>
      </c>
      <c r="F51">
        <v>10000</v>
      </c>
    </row>
    <row r="52" spans="1:10" hidden="1" x14ac:dyDescent="0.35">
      <c r="A52"/>
      <c r="B52"/>
      <c r="C52" t="s">
        <v>118</v>
      </c>
      <c r="D52" t="s">
        <v>65</v>
      </c>
      <c r="E52" t="s">
        <v>41</v>
      </c>
      <c r="F52">
        <v>36000</v>
      </c>
    </row>
    <row r="53" spans="1:10" hidden="1" x14ac:dyDescent="0.35">
      <c r="A53"/>
      <c r="B53" t="s">
        <v>93</v>
      </c>
      <c r="C53" t="s">
        <v>118</v>
      </c>
      <c r="D53" t="s">
        <v>28</v>
      </c>
      <c r="E53" t="s">
        <v>43</v>
      </c>
      <c r="F53">
        <v>70000</v>
      </c>
    </row>
    <row r="54" spans="1:10" hidden="1" x14ac:dyDescent="0.35">
      <c r="A54"/>
      <c r="B54"/>
      <c r="C54" t="s">
        <v>118</v>
      </c>
      <c r="D54" t="s">
        <v>29</v>
      </c>
      <c r="E54" t="s">
        <v>43</v>
      </c>
      <c r="F54">
        <v>10000</v>
      </c>
    </row>
    <row r="55" spans="1:10" hidden="1" x14ac:dyDescent="0.35">
      <c r="A55"/>
      <c r="B55" t="s">
        <v>94</v>
      </c>
      <c r="C55" t="s">
        <v>118</v>
      </c>
      <c r="D55" t="s">
        <v>28</v>
      </c>
      <c r="E55" t="s">
        <v>44</v>
      </c>
      <c r="F55">
        <v>20000</v>
      </c>
    </row>
    <row r="56" spans="1:10" hidden="1" x14ac:dyDescent="0.35">
      <c r="A56"/>
      <c r="B56"/>
      <c r="C56" t="s">
        <v>118</v>
      </c>
      <c r="D56" t="s">
        <v>29</v>
      </c>
      <c r="E56" t="s">
        <v>45</v>
      </c>
      <c r="F56">
        <v>10000</v>
      </c>
    </row>
    <row r="57" spans="1:10" hidden="1" x14ac:dyDescent="0.35">
      <c r="A57"/>
      <c r="B57" t="s">
        <v>95</v>
      </c>
      <c r="C57" t="s">
        <v>118</v>
      </c>
      <c r="D57" t="s">
        <v>28</v>
      </c>
      <c r="E57" t="s">
        <v>45</v>
      </c>
      <c r="F57">
        <v>20000</v>
      </c>
    </row>
    <row r="58" spans="1:10" ht="29" x14ac:dyDescent="0.35">
      <c r="A58" s="21" t="s">
        <v>102</v>
      </c>
      <c r="B58" s="21" t="s">
        <v>134</v>
      </c>
      <c r="C58" s="19" t="s">
        <v>118</v>
      </c>
      <c r="D58" s="1" t="s">
        <v>38</v>
      </c>
      <c r="E58" s="1" t="s">
        <v>103</v>
      </c>
      <c r="F58" s="24">
        <f>14903.1</f>
        <v>14903.1</v>
      </c>
    </row>
    <row r="59" spans="1:10" ht="29" x14ac:dyDescent="0.35">
      <c r="A59" s="21" t="s">
        <v>102</v>
      </c>
      <c r="B59" s="21" t="s">
        <v>134</v>
      </c>
      <c r="C59" s="19" t="s">
        <v>118</v>
      </c>
      <c r="D59" s="1" t="s">
        <v>38</v>
      </c>
      <c r="E59" s="1" t="s">
        <v>135</v>
      </c>
      <c r="F59" s="23">
        <f>16615.55-3100.75</f>
        <v>13514.8</v>
      </c>
    </row>
    <row r="60" spans="1:10" x14ac:dyDescent="0.35">
      <c r="A60" s="21"/>
      <c r="B60" s="21"/>
      <c r="C60" s="19"/>
      <c r="D60" s="1"/>
      <c r="E60" s="1" t="s">
        <v>27</v>
      </c>
      <c r="F60" s="20">
        <f>SUBTOTAL(9,F2:F59)</f>
        <v>831014.8</v>
      </c>
    </row>
    <row r="61" spans="1:10" x14ac:dyDescent="0.35">
      <c r="J61" s="9"/>
    </row>
    <row r="63" spans="1:10" x14ac:dyDescent="0.35">
      <c r="F63" s="25"/>
    </row>
  </sheetData>
  <autoFilter ref="A1:F57" xr:uid="{66AB3608-BE38-451A-9B01-F711813BFCD4}">
    <filterColumn colId="3">
      <filters>
        <filter val="Allemagne"/>
      </filters>
    </filterColumn>
  </autoFilter>
  <mergeCells count="1">
    <mergeCell ref="B2:B3"/>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8B6636-20B8-4BB0-AB51-70ABC4CEED6E}">
  <dimension ref="B3:H25"/>
  <sheetViews>
    <sheetView topLeftCell="B13" workbookViewId="0">
      <selection activeCell="F21" sqref="F21"/>
    </sheetView>
  </sheetViews>
  <sheetFormatPr baseColWidth="10" defaultRowHeight="14.5" x14ac:dyDescent="0.35"/>
  <cols>
    <col min="2" max="2" width="65" customWidth="1"/>
    <col min="3" max="3" width="15.54296875" bestFit="1" customWidth="1"/>
    <col min="4" max="4" width="6.08984375" bestFit="1" customWidth="1"/>
    <col min="5" max="5" width="33.26953125" customWidth="1"/>
    <col min="6" max="6" width="12.453125" style="9" bestFit="1" customWidth="1"/>
    <col min="7" max="8" width="12.453125" bestFit="1" customWidth="1"/>
  </cols>
  <sheetData>
    <row r="3" spans="2:6" x14ac:dyDescent="0.35">
      <c r="B3" s="21" t="s">
        <v>2</v>
      </c>
      <c r="C3" s="1" t="s">
        <v>36</v>
      </c>
      <c r="D3" s="1" t="s">
        <v>21</v>
      </c>
      <c r="E3" s="1" t="s">
        <v>40</v>
      </c>
      <c r="F3" s="10" t="s">
        <v>3</v>
      </c>
    </row>
    <row r="4" spans="2:6" x14ac:dyDescent="0.35">
      <c r="B4" s="1"/>
      <c r="C4" s="1"/>
      <c r="D4" s="1" t="s">
        <v>29</v>
      </c>
      <c r="E4" s="1" t="s">
        <v>42</v>
      </c>
      <c r="F4" s="10">
        <v>50000</v>
      </c>
    </row>
    <row r="5" spans="2:6" x14ac:dyDescent="0.35">
      <c r="B5" s="1"/>
      <c r="C5" s="1" t="s">
        <v>34</v>
      </c>
      <c r="D5" s="1" t="s">
        <v>29</v>
      </c>
      <c r="E5" s="1" t="s">
        <v>86</v>
      </c>
      <c r="F5" s="10">
        <v>58000</v>
      </c>
    </row>
    <row r="6" spans="2:6" x14ac:dyDescent="0.35">
      <c r="B6" s="1" t="s">
        <v>76</v>
      </c>
      <c r="C6" s="1" t="s">
        <v>34</v>
      </c>
      <c r="D6" s="1" t="s">
        <v>29</v>
      </c>
      <c r="E6" s="1" t="s">
        <v>86</v>
      </c>
      <c r="F6" s="10">
        <v>190923</v>
      </c>
    </row>
    <row r="7" spans="2:6" x14ac:dyDescent="0.35">
      <c r="B7" s="1"/>
      <c r="C7" s="1" t="s">
        <v>34</v>
      </c>
      <c r="D7" s="1" t="s">
        <v>29</v>
      </c>
      <c r="E7" s="1" t="s">
        <v>86</v>
      </c>
      <c r="F7" s="10">
        <v>90000</v>
      </c>
    </row>
    <row r="8" spans="2:6" x14ac:dyDescent="0.35">
      <c r="B8" s="1" t="s">
        <v>77</v>
      </c>
      <c r="C8" s="1" t="s">
        <v>34</v>
      </c>
      <c r="D8" s="1" t="s">
        <v>29</v>
      </c>
      <c r="E8" s="1" t="s">
        <v>86</v>
      </c>
      <c r="F8" s="10">
        <v>83372</v>
      </c>
    </row>
    <row r="9" spans="2:6" x14ac:dyDescent="0.35">
      <c r="B9" s="1"/>
      <c r="C9" s="1" t="s">
        <v>34</v>
      </c>
      <c r="D9" s="1" t="s">
        <v>29</v>
      </c>
      <c r="E9" s="1" t="s">
        <v>39</v>
      </c>
      <c r="F9" s="10">
        <v>50000</v>
      </c>
    </row>
    <row r="10" spans="2:6" x14ac:dyDescent="0.35">
      <c r="B10" s="1"/>
      <c r="C10" s="1" t="s">
        <v>34</v>
      </c>
      <c r="D10" s="1" t="s">
        <v>29</v>
      </c>
      <c r="E10" s="1" t="s">
        <v>160</v>
      </c>
      <c r="F10" s="10">
        <v>150000</v>
      </c>
    </row>
    <row r="11" spans="2:6" x14ac:dyDescent="0.35">
      <c r="B11" s="1" t="s">
        <v>53</v>
      </c>
      <c r="C11" s="1" t="s">
        <v>47</v>
      </c>
      <c r="D11" s="1" t="s">
        <v>29</v>
      </c>
      <c r="E11" s="1" t="s">
        <v>41</v>
      </c>
      <c r="F11" s="10">
        <v>70780</v>
      </c>
    </row>
    <row r="12" spans="2:6" x14ac:dyDescent="0.35">
      <c r="B12" s="1" t="s">
        <v>52</v>
      </c>
      <c r="C12" s="1" t="s">
        <v>34</v>
      </c>
      <c r="D12" s="1" t="s">
        <v>29</v>
      </c>
      <c r="E12" s="1" t="s">
        <v>39</v>
      </c>
      <c r="F12" s="10">
        <v>130000</v>
      </c>
    </row>
    <row r="13" spans="2:6" x14ac:dyDescent="0.35">
      <c r="B13" s="1"/>
      <c r="C13" s="1" t="s">
        <v>34</v>
      </c>
      <c r="D13" s="1" t="s">
        <v>29</v>
      </c>
      <c r="E13" s="1" t="s">
        <v>83</v>
      </c>
      <c r="F13" s="10">
        <v>103431</v>
      </c>
    </row>
    <row r="14" spans="2:6" x14ac:dyDescent="0.35">
      <c r="B14" s="1"/>
      <c r="C14" s="1" t="s">
        <v>34</v>
      </c>
      <c r="D14" s="1" t="s">
        <v>29</v>
      </c>
      <c r="E14" s="1" t="s">
        <v>62</v>
      </c>
      <c r="F14" s="10">
        <v>60000</v>
      </c>
    </row>
    <row r="15" spans="2:6" x14ac:dyDescent="0.35">
      <c r="B15" s="1"/>
      <c r="C15" s="1" t="s">
        <v>34</v>
      </c>
      <c r="D15" s="1" t="s">
        <v>29</v>
      </c>
      <c r="E15" s="1" t="s">
        <v>63</v>
      </c>
      <c r="F15" s="10">
        <v>49000</v>
      </c>
    </row>
    <row r="16" spans="2:6" x14ac:dyDescent="0.35">
      <c r="B16" s="1"/>
      <c r="C16" s="1" t="s">
        <v>34</v>
      </c>
      <c r="D16" s="1" t="s">
        <v>29</v>
      </c>
      <c r="E16" s="1" t="s">
        <v>43</v>
      </c>
      <c r="F16" s="10">
        <v>10000</v>
      </c>
    </row>
    <row r="17" spans="2:8" x14ac:dyDescent="0.35">
      <c r="B17" s="1"/>
      <c r="C17" s="1" t="s">
        <v>34</v>
      </c>
      <c r="D17" s="1" t="s">
        <v>29</v>
      </c>
      <c r="E17" s="1" t="s">
        <v>45</v>
      </c>
      <c r="F17" s="10">
        <v>10000</v>
      </c>
    </row>
    <row r="18" spans="2:8" x14ac:dyDescent="0.35">
      <c r="B18" s="1"/>
      <c r="C18" s="1"/>
      <c r="D18" s="1"/>
      <c r="E18" s="1" t="s">
        <v>173</v>
      </c>
      <c r="F18" s="10">
        <v>21179.759999999998</v>
      </c>
    </row>
    <row r="19" spans="2:8" x14ac:dyDescent="0.35">
      <c r="B19" s="158" t="s">
        <v>175</v>
      </c>
      <c r="C19" s="159"/>
      <c r="D19" s="159"/>
      <c r="E19" s="160"/>
      <c r="F19" s="10">
        <f>SUM(F4:F18)</f>
        <v>1126685.76</v>
      </c>
    </row>
    <row r="20" spans="2:8" x14ac:dyDescent="0.35">
      <c r="B20" s="21"/>
      <c r="C20" s="1"/>
      <c r="D20" s="1"/>
      <c r="E20" s="1" t="s">
        <v>174</v>
      </c>
      <c r="F20" s="10">
        <v>101590.24</v>
      </c>
    </row>
    <row r="21" spans="2:8" x14ac:dyDescent="0.35">
      <c r="B21" s="158" t="s">
        <v>170</v>
      </c>
      <c r="C21" s="159"/>
      <c r="D21" s="159"/>
      <c r="E21" s="160"/>
      <c r="F21" s="147">
        <f>SUM(F19:F20)</f>
        <v>1228276</v>
      </c>
    </row>
    <row r="22" spans="2:8" x14ac:dyDescent="0.35">
      <c r="G22" s="27"/>
      <c r="H22" s="9"/>
    </row>
    <row r="23" spans="2:8" x14ac:dyDescent="0.35">
      <c r="G23" s="27"/>
    </row>
    <row r="24" spans="2:8" x14ac:dyDescent="0.35">
      <c r="G24" s="27"/>
      <c r="H24" s="27"/>
    </row>
    <row r="25" spans="2:8" x14ac:dyDescent="0.35">
      <c r="H25" s="27"/>
    </row>
  </sheetData>
  <mergeCells count="2">
    <mergeCell ref="B19:E19"/>
    <mergeCell ref="B21:E21"/>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1EA7DB-93A3-48D5-B16A-4A4144F3F9F9}">
  <sheetPr filterMode="1"/>
  <dimension ref="A1:K58"/>
  <sheetViews>
    <sheetView workbookViewId="0">
      <selection activeCell="K62" sqref="K62"/>
    </sheetView>
  </sheetViews>
  <sheetFormatPr baseColWidth="10" defaultRowHeight="14.5" x14ac:dyDescent="0.35"/>
  <cols>
    <col min="9" max="9" width="36.08984375" customWidth="1"/>
    <col min="10" max="10" width="10.90625" style="9"/>
  </cols>
  <sheetData>
    <row r="1" spans="1:11" x14ac:dyDescent="0.35">
      <c r="A1" t="s">
        <v>0</v>
      </c>
      <c r="B1" t="s">
        <v>2</v>
      </c>
      <c r="C1" t="s">
        <v>20</v>
      </c>
      <c r="G1" t="s">
        <v>36</v>
      </c>
      <c r="H1" t="s">
        <v>21</v>
      </c>
      <c r="I1" t="s">
        <v>40</v>
      </c>
      <c r="J1" s="9" t="s">
        <v>3</v>
      </c>
    </row>
    <row r="2" spans="1:11" hidden="1" x14ac:dyDescent="0.35">
      <c r="A2" t="s">
        <v>4</v>
      </c>
      <c r="B2" t="s">
        <v>5</v>
      </c>
      <c r="D2" t="s">
        <v>35</v>
      </c>
      <c r="E2" t="s">
        <v>35</v>
      </c>
      <c r="G2" t="s">
        <v>34</v>
      </c>
      <c r="H2" t="s">
        <v>38</v>
      </c>
      <c r="I2" t="s">
        <v>98</v>
      </c>
      <c r="J2">
        <v>100000</v>
      </c>
      <c r="K2" t="s">
        <v>64</v>
      </c>
    </row>
    <row r="3" spans="1:11" hidden="1" x14ac:dyDescent="0.35">
      <c r="B3" t="s">
        <v>75</v>
      </c>
      <c r="D3" t="s">
        <v>35</v>
      </c>
      <c r="E3" t="s">
        <v>35</v>
      </c>
      <c r="F3" t="s">
        <v>35</v>
      </c>
      <c r="G3" t="s">
        <v>37</v>
      </c>
      <c r="H3" t="s">
        <v>38</v>
      </c>
      <c r="I3" t="s">
        <v>41</v>
      </c>
      <c r="J3">
        <v>50000</v>
      </c>
    </row>
    <row r="4" spans="1:11" hidden="1" x14ac:dyDescent="0.35">
      <c r="B4" t="s">
        <v>48</v>
      </c>
      <c r="D4" t="s">
        <v>35</v>
      </c>
      <c r="E4" t="s">
        <v>35</v>
      </c>
      <c r="F4" t="s">
        <v>35</v>
      </c>
      <c r="G4" t="s">
        <v>37</v>
      </c>
      <c r="H4" t="s">
        <v>38</v>
      </c>
      <c r="I4" t="s">
        <v>41</v>
      </c>
      <c r="J4">
        <v>40000</v>
      </c>
    </row>
    <row r="5" spans="1:11" hidden="1" x14ac:dyDescent="0.35">
      <c r="B5" t="s">
        <v>49</v>
      </c>
      <c r="G5" t="s">
        <v>37</v>
      </c>
      <c r="H5" t="s">
        <v>38</v>
      </c>
      <c r="I5" t="s">
        <v>41</v>
      </c>
      <c r="J5">
        <v>70000</v>
      </c>
    </row>
    <row r="6" spans="1:11" hidden="1" x14ac:dyDescent="0.35">
      <c r="B6" t="s">
        <v>73</v>
      </c>
      <c r="C6" t="s">
        <v>72</v>
      </c>
      <c r="D6" t="s">
        <v>72</v>
      </c>
      <c r="E6" t="s">
        <v>72</v>
      </c>
      <c r="F6" t="s">
        <v>72</v>
      </c>
      <c r="G6" t="s">
        <v>37</v>
      </c>
      <c r="H6" t="s">
        <v>38</v>
      </c>
      <c r="I6" t="s">
        <v>87</v>
      </c>
      <c r="J6">
        <v>35333</v>
      </c>
    </row>
    <row r="7" spans="1:11" hidden="1" x14ac:dyDescent="0.35">
      <c r="A7" t="s">
        <v>7</v>
      </c>
      <c r="B7" t="s">
        <v>79</v>
      </c>
      <c r="D7" t="s">
        <v>35</v>
      </c>
      <c r="E7" t="s">
        <v>35</v>
      </c>
      <c r="G7" t="s">
        <v>34</v>
      </c>
      <c r="H7" t="s">
        <v>38</v>
      </c>
      <c r="I7" t="s">
        <v>86</v>
      </c>
      <c r="J7">
        <v>289077</v>
      </c>
      <c r="K7" t="s">
        <v>68</v>
      </c>
    </row>
    <row r="8" spans="1:11" hidden="1" x14ac:dyDescent="0.35">
      <c r="H8" t="s">
        <v>29</v>
      </c>
      <c r="I8" t="s">
        <v>42</v>
      </c>
      <c r="J8">
        <v>50000</v>
      </c>
      <c r="K8" t="s">
        <v>67</v>
      </c>
    </row>
    <row r="9" spans="1:11" hidden="1" x14ac:dyDescent="0.35">
      <c r="D9" t="s">
        <v>35</v>
      </c>
      <c r="E9" t="s">
        <v>35</v>
      </c>
      <c r="G9" t="s">
        <v>34</v>
      </c>
      <c r="H9" t="s">
        <v>29</v>
      </c>
      <c r="I9" t="s">
        <v>86</v>
      </c>
      <c r="J9">
        <v>58000</v>
      </c>
      <c r="K9" t="s">
        <v>68</v>
      </c>
    </row>
    <row r="10" spans="1:11" hidden="1" x14ac:dyDescent="0.35">
      <c r="B10" t="s">
        <v>76</v>
      </c>
      <c r="E10" t="s">
        <v>35</v>
      </c>
      <c r="F10" t="s">
        <v>35</v>
      </c>
      <c r="G10" t="s">
        <v>34</v>
      </c>
      <c r="H10" t="s">
        <v>28</v>
      </c>
      <c r="I10" t="s">
        <v>86</v>
      </c>
      <c r="J10">
        <v>190923</v>
      </c>
      <c r="K10" t="s">
        <v>68</v>
      </c>
    </row>
    <row r="11" spans="1:11" hidden="1" x14ac:dyDescent="0.35">
      <c r="G11" t="s">
        <v>34</v>
      </c>
      <c r="H11" t="s">
        <v>29</v>
      </c>
      <c r="I11" t="s">
        <v>86</v>
      </c>
      <c r="J11">
        <v>90000</v>
      </c>
      <c r="K11" t="s">
        <v>68</v>
      </c>
    </row>
    <row r="12" spans="1:11" hidden="1" x14ac:dyDescent="0.35">
      <c r="B12" t="s">
        <v>77</v>
      </c>
      <c r="E12" t="s">
        <v>35</v>
      </c>
      <c r="F12" t="s">
        <v>35</v>
      </c>
      <c r="G12" t="s">
        <v>34</v>
      </c>
      <c r="H12" t="s">
        <v>29</v>
      </c>
      <c r="I12" t="s">
        <v>86</v>
      </c>
      <c r="J12">
        <v>83372</v>
      </c>
      <c r="K12" t="s">
        <v>68</v>
      </c>
    </row>
    <row r="13" spans="1:11" hidden="1" x14ac:dyDescent="0.35">
      <c r="E13" t="s">
        <v>35</v>
      </c>
      <c r="F13" t="s">
        <v>35</v>
      </c>
      <c r="G13" t="s">
        <v>34</v>
      </c>
      <c r="H13" t="s">
        <v>28</v>
      </c>
      <c r="I13" t="s">
        <v>86</v>
      </c>
      <c r="J13">
        <v>150000</v>
      </c>
      <c r="K13" t="s">
        <v>68</v>
      </c>
    </row>
    <row r="14" spans="1:11" hidden="1" x14ac:dyDescent="0.35">
      <c r="B14" t="s">
        <v>78</v>
      </c>
      <c r="C14" t="s">
        <v>72</v>
      </c>
      <c r="D14" t="s">
        <v>72</v>
      </c>
      <c r="E14" t="s">
        <v>72</v>
      </c>
      <c r="F14" t="s">
        <v>72</v>
      </c>
      <c r="G14" t="s">
        <v>37</v>
      </c>
      <c r="H14" t="s">
        <v>28</v>
      </c>
      <c r="I14" t="s">
        <v>66</v>
      </c>
      <c r="J14">
        <v>35333</v>
      </c>
    </row>
    <row r="15" spans="1:11" hidden="1" x14ac:dyDescent="0.35">
      <c r="A15" t="s">
        <v>10</v>
      </c>
      <c r="B15" t="s">
        <v>59</v>
      </c>
      <c r="C15" t="s">
        <v>35</v>
      </c>
      <c r="D15" t="s">
        <v>35</v>
      </c>
      <c r="E15" t="s">
        <v>35</v>
      </c>
      <c r="F15" t="s">
        <v>35</v>
      </c>
      <c r="G15" t="s">
        <v>34</v>
      </c>
      <c r="H15" t="s">
        <v>28</v>
      </c>
      <c r="I15" t="s">
        <v>90</v>
      </c>
      <c r="J15">
        <v>300000</v>
      </c>
    </row>
    <row r="16" spans="1:11" hidden="1" x14ac:dyDescent="0.35">
      <c r="H16" t="s">
        <v>28</v>
      </c>
      <c r="I16" t="s">
        <v>39</v>
      </c>
      <c r="J16">
        <v>56000</v>
      </c>
      <c r="K16" t="s">
        <v>69</v>
      </c>
    </row>
    <row r="17" spans="1:11" hidden="1" x14ac:dyDescent="0.35">
      <c r="G17" t="s">
        <v>34</v>
      </c>
      <c r="H17" t="s">
        <v>29</v>
      </c>
      <c r="I17" t="s">
        <v>39</v>
      </c>
      <c r="J17">
        <v>50000</v>
      </c>
      <c r="K17" t="s">
        <v>64</v>
      </c>
    </row>
    <row r="18" spans="1:11" hidden="1" x14ac:dyDescent="0.35">
      <c r="C18" t="s">
        <v>35</v>
      </c>
      <c r="D18" t="s">
        <v>35</v>
      </c>
      <c r="E18" t="s">
        <v>35</v>
      </c>
      <c r="F18" t="s">
        <v>35</v>
      </c>
      <c r="G18" t="s">
        <v>34</v>
      </c>
      <c r="H18" t="s">
        <v>29</v>
      </c>
      <c r="I18" t="s">
        <v>90</v>
      </c>
      <c r="J18">
        <v>150000</v>
      </c>
    </row>
    <row r="19" spans="1:11" hidden="1" x14ac:dyDescent="0.35">
      <c r="B19" t="s">
        <v>50</v>
      </c>
      <c r="C19" t="s">
        <v>35</v>
      </c>
      <c r="D19" t="s">
        <v>35</v>
      </c>
      <c r="E19" t="s">
        <v>35</v>
      </c>
      <c r="F19" t="s">
        <v>35</v>
      </c>
      <c r="G19" t="s">
        <v>47</v>
      </c>
      <c r="H19" t="s">
        <v>28</v>
      </c>
      <c r="I19">
        <v>75700</v>
      </c>
      <c r="J19">
        <v>100000</v>
      </c>
    </row>
    <row r="20" spans="1:11" hidden="1" x14ac:dyDescent="0.35">
      <c r="B20" t="s">
        <v>51</v>
      </c>
      <c r="E20" t="s">
        <v>35</v>
      </c>
      <c r="F20" t="s">
        <v>35</v>
      </c>
      <c r="G20" t="s">
        <v>34</v>
      </c>
      <c r="H20" t="s">
        <v>28</v>
      </c>
      <c r="I20" t="s">
        <v>39</v>
      </c>
      <c r="J20">
        <v>150000</v>
      </c>
      <c r="K20" t="s">
        <v>64</v>
      </c>
    </row>
    <row r="21" spans="1:11" hidden="1" x14ac:dyDescent="0.35">
      <c r="B21" t="s">
        <v>53</v>
      </c>
      <c r="D21" t="s">
        <v>35</v>
      </c>
      <c r="E21" t="s">
        <v>35</v>
      </c>
      <c r="G21" t="s">
        <v>47</v>
      </c>
      <c r="H21" t="s">
        <v>29</v>
      </c>
      <c r="I21" t="s">
        <v>41</v>
      </c>
      <c r="J21">
        <v>70780</v>
      </c>
    </row>
    <row r="22" spans="1:11" hidden="1" x14ac:dyDescent="0.35">
      <c r="B22" t="s">
        <v>52</v>
      </c>
      <c r="D22" t="s">
        <v>35</v>
      </c>
      <c r="E22" t="s">
        <v>35</v>
      </c>
      <c r="G22" t="s">
        <v>34</v>
      </c>
      <c r="H22" t="s">
        <v>29</v>
      </c>
      <c r="I22" t="s">
        <v>39</v>
      </c>
      <c r="J22">
        <v>130000</v>
      </c>
      <c r="K22" t="s">
        <v>69</v>
      </c>
    </row>
    <row r="23" spans="1:11" hidden="1" x14ac:dyDescent="0.35">
      <c r="B23" t="s">
        <v>11</v>
      </c>
      <c r="G23" t="s">
        <v>37</v>
      </c>
      <c r="H23" t="s">
        <v>28</v>
      </c>
      <c r="I23" t="s">
        <v>41</v>
      </c>
      <c r="J23">
        <v>30000</v>
      </c>
    </row>
    <row r="24" spans="1:11" hidden="1" x14ac:dyDescent="0.35">
      <c r="C24" t="s">
        <v>35</v>
      </c>
      <c r="D24" t="s">
        <v>35</v>
      </c>
      <c r="E24" t="s">
        <v>35</v>
      </c>
      <c r="F24" t="s">
        <v>35</v>
      </c>
      <c r="G24" t="s">
        <v>34</v>
      </c>
      <c r="H24" t="s">
        <v>28</v>
      </c>
      <c r="I24">
        <v>73100</v>
      </c>
      <c r="J24">
        <v>10000</v>
      </c>
      <c r="K24" t="s">
        <v>70</v>
      </c>
    </row>
    <row r="25" spans="1:11" hidden="1" x14ac:dyDescent="0.35">
      <c r="B25" t="s">
        <v>96</v>
      </c>
      <c r="G25" t="s">
        <v>37</v>
      </c>
      <c r="H25" t="s">
        <v>28</v>
      </c>
      <c r="I25" t="s">
        <v>41</v>
      </c>
      <c r="J25">
        <v>40000</v>
      </c>
    </row>
    <row r="26" spans="1:11" hidden="1" x14ac:dyDescent="0.35">
      <c r="B26" t="s">
        <v>91</v>
      </c>
      <c r="C26" t="s">
        <v>72</v>
      </c>
      <c r="D26" t="s">
        <v>72</v>
      </c>
      <c r="E26" t="s">
        <v>72</v>
      </c>
      <c r="F26" t="s">
        <v>72</v>
      </c>
      <c r="G26" t="s">
        <v>34</v>
      </c>
      <c r="H26" t="s">
        <v>28</v>
      </c>
      <c r="I26">
        <v>71300</v>
      </c>
      <c r="J26">
        <v>70000</v>
      </c>
    </row>
    <row r="27" spans="1:11" hidden="1" x14ac:dyDescent="0.35">
      <c r="A27" t="s">
        <v>12</v>
      </c>
      <c r="B27" t="s">
        <v>60</v>
      </c>
      <c r="D27" t="s">
        <v>35</v>
      </c>
      <c r="E27" t="s">
        <v>35</v>
      </c>
      <c r="G27" t="s">
        <v>34</v>
      </c>
      <c r="H27" t="s">
        <v>28</v>
      </c>
      <c r="I27" t="s">
        <v>39</v>
      </c>
      <c r="J27">
        <v>80000</v>
      </c>
      <c r="K27" t="s">
        <v>69</v>
      </c>
    </row>
    <row r="28" spans="1:11" hidden="1" x14ac:dyDescent="0.35">
      <c r="B28" t="s">
        <v>13</v>
      </c>
      <c r="E28" t="s">
        <v>35</v>
      </c>
      <c r="G28" t="s">
        <v>37</v>
      </c>
      <c r="H28" t="s">
        <v>28</v>
      </c>
      <c r="I28" t="s">
        <v>41</v>
      </c>
      <c r="J28">
        <v>43000</v>
      </c>
    </row>
    <row r="29" spans="1:11" hidden="1" x14ac:dyDescent="0.35">
      <c r="B29" t="s">
        <v>61</v>
      </c>
      <c r="C29" t="s">
        <v>35</v>
      </c>
      <c r="D29" t="s">
        <v>35</v>
      </c>
      <c r="E29" t="s">
        <v>35</v>
      </c>
      <c r="G29" t="s">
        <v>37</v>
      </c>
      <c r="H29" t="s">
        <v>28</v>
      </c>
      <c r="I29" t="s">
        <v>41</v>
      </c>
      <c r="J29">
        <v>30000</v>
      </c>
    </row>
    <row r="30" spans="1:11" hidden="1" x14ac:dyDescent="0.35">
      <c r="B30" t="s">
        <v>57</v>
      </c>
      <c r="D30" t="s">
        <v>35</v>
      </c>
      <c r="E30" t="s">
        <v>35</v>
      </c>
      <c r="F30" t="s">
        <v>35</v>
      </c>
      <c r="G30" t="s">
        <v>37</v>
      </c>
      <c r="H30" t="s">
        <v>28</v>
      </c>
      <c r="I30" t="s">
        <v>41</v>
      </c>
      <c r="J30">
        <v>20000</v>
      </c>
    </row>
    <row r="31" spans="1:11" hidden="1" x14ac:dyDescent="0.35">
      <c r="B31" t="s">
        <v>55</v>
      </c>
      <c r="D31" t="s">
        <v>35</v>
      </c>
      <c r="E31" t="s">
        <v>35</v>
      </c>
      <c r="F31" t="s">
        <v>35</v>
      </c>
      <c r="G31" t="s">
        <v>37</v>
      </c>
      <c r="H31" t="s">
        <v>28</v>
      </c>
      <c r="I31" t="s">
        <v>41</v>
      </c>
      <c r="J31">
        <v>60000</v>
      </c>
    </row>
    <row r="32" spans="1:11" hidden="1" x14ac:dyDescent="0.35">
      <c r="B32" t="s">
        <v>56</v>
      </c>
      <c r="D32" t="s">
        <v>35</v>
      </c>
      <c r="E32" t="s">
        <v>35</v>
      </c>
      <c r="F32" t="s">
        <v>35</v>
      </c>
      <c r="G32" t="s">
        <v>37</v>
      </c>
      <c r="H32" t="s">
        <v>28</v>
      </c>
      <c r="I32" t="s">
        <v>41</v>
      </c>
      <c r="J32">
        <v>40000</v>
      </c>
    </row>
    <row r="33" spans="1:10" hidden="1" x14ac:dyDescent="0.35">
      <c r="B33" t="s">
        <v>58</v>
      </c>
      <c r="D33" t="s">
        <v>35</v>
      </c>
      <c r="E33" t="s">
        <v>35</v>
      </c>
      <c r="G33" t="s">
        <v>34</v>
      </c>
      <c r="H33" t="s">
        <v>28</v>
      </c>
      <c r="I33" t="s">
        <v>41</v>
      </c>
      <c r="J33">
        <v>25000</v>
      </c>
    </row>
    <row r="34" spans="1:10" hidden="1" x14ac:dyDescent="0.35">
      <c r="G34" t="s">
        <v>34</v>
      </c>
      <c r="H34" t="s">
        <v>28</v>
      </c>
      <c r="I34" t="s">
        <v>43</v>
      </c>
      <c r="J34">
        <v>15000</v>
      </c>
    </row>
    <row r="35" spans="1:10" hidden="1" x14ac:dyDescent="0.35">
      <c r="B35" t="s">
        <v>92</v>
      </c>
      <c r="D35" t="s">
        <v>35</v>
      </c>
      <c r="E35" t="s">
        <v>35</v>
      </c>
      <c r="F35" t="s">
        <v>35</v>
      </c>
      <c r="G35" t="s">
        <v>34</v>
      </c>
      <c r="H35" t="s">
        <v>28</v>
      </c>
      <c r="I35" t="s">
        <v>41</v>
      </c>
      <c r="J35">
        <v>20000</v>
      </c>
    </row>
    <row r="36" spans="1:10" hidden="1" x14ac:dyDescent="0.35">
      <c r="I36" t="s">
        <v>43</v>
      </c>
      <c r="J36">
        <v>10000</v>
      </c>
    </row>
    <row r="37" spans="1:10" hidden="1" x14ac:dyDescent="0.35">
      <c r="B37" t="s">
        <v>85</v>
      </c>
      <c r="C37" t="s">
        <v>72</v>
      </c>
      <c r="D37" t="s">
        <v>72</v>
      </c>
      <c r="E37" t="s">
        <v>72</v>
      </c>
      <c r="F37" t="s">
        <v>72</v>
      </c>
      <c r="G37" t="s">
        <v>37</v>
      </c>
      <c r="H37" t="s">
        <v>28</v>
      </c>
      <c r="I37" t="s">
        <v>66</v>
      </c>
      <c r="J37">
        <v>35333</v>
      </c>
    </row>
    <row r="38" spans="1:10" hidden="1" x14ac:dyDescent="0.35">
      <c r="A38" t="s">
        <v>15</v>
      </c>
      <c r="B38" t="s">
        <v>74</v>
      </c>
      <c r="C38" t="s">
        <v>35</v>
      </c>
      <c r="D38" t="s">
        <v>35</v>
      </c>
      <c r="E38" t="s">
        <v>35</v>
      </c>
      <c r="F38" t="s">
        <v>35</v>
      </c>
      <c r="G38" t="s">
        <v>34</v>
      </c>
      <c r="H38" t="s">
        <v>97</v>
      </c>
      <c r="I38" t="s">
        <v>80</v>
      </c>
      <c r="J38">
        <v>376513</v>
      </c>
    </row>
    <row r="39" spans="1:10" hidden="1" x14ac:dyDescent="0.35">
      <c r="G39" t="s">
        <v>34</v>
      </c>
      <c r="H39" t="s">
        <v>46</v>
      </c>
      <c r="I39" t="s">
        <v>80</v>
      </c>
      <c r="J39">
        <v>200000</v>
      </c>
    </row>
    <row r="40" spans="1:10" hidden="1" x14ac:dyDescent="0.35">
      <c r="G40" t="s">
        <v>34</v>
      </c>
      <c r="H40" t="s">
        <v>38</v>
      </c>
      <c r="I40" t="s">
        <v>81</v>
      </c>
      <c r="J40">
        <v>424774</v>
      </c>
    </row>
    <row r="41" spans="1:10" hidden="1" x14ac:dyDescent="0.35">
      <c r="G41" t="s">
        <v>34</v>
      </c>
      <c r="H41" t="s">
        <v>89</v>
      </c>
      <c r="I41" t="s">
        <v>82</v>
      </c>
      <c r="J41">
        <v>66471</v>
      </c>
    </row>
    <row r="42" spans="1:10" x14ac:dyDescent="0.35">
      <c r="G42" t="s">
        <v>34</v>
      </c>
      <c r="H42" t="s">
        <v>65</v>
      </c>
      <c r="I42" t="s">
        <v>82</v>
      </c>
      <c r="J42" s="9">
        <v>68887</v>
      </c>
    </row>
    <row r="43" spans="1:10" hidden="1" x14ac:dyDescent="0.35">
      <c r="G43" t="s">
        <v>34</v>
      </c>
      <c r="H43" t="s">
        <v>65</v>
      </c>
      <c r="I43" t="s">
        <v>83</v>
      </c>
      <c r="J43">
        <v>103431</v>
      </c>
    </row>
    <row r="44" spans="1:10" hidden="1" x14ac:dyDescent="0.35">
      <c r="H44" t="s">
        <v>65</v>
      </c>
      <c r="I44" t="s">
        <v>84</v>
      </c>
      <c r="J44">
        <v>36924</v>
      </c>
    </row>
    <row r="45" spans="1:10" hidden="1" x14ac:dyDescent="0.35">
      <c r="H45" t="s">
        <v>65</v>
      </c>
      <c r="I45" t="s">
        <v>62</v>
      </c>
      <c r="J45">
        <v>40000</v>
      </c>
    </row>
    <row r="46" spans="1:10" hidden="1" x14ac:dyDescent="0.35">
      <c r="H46" t="s">
        <v>65</v>
      </c>
      <c r="I46" t="s">
        <v>62</v>
      </c>
      <c r="J46">
        <v>60000</v>
      </c>
    </row>
    <row r="47" spans="1:10" hidden="1" x14ac:dyDescent="0.35">
      <c r="C47" t="s">
        <v>35</v>
      </c>
      <c r="D47" t="s">
        <v>35</v>
      </c>
      <c r="E47" t="s">
        <v>35</v>
      </c>
      <c r="F47" t="s">
        <v>35</v>
      </c>
      <c r="G47" t="s">
        <v>34</v>
      </c>
      <c r="H47" t="s">
        <v>65</v>
      </c>
      <c r="I47" t="s">
        <v>63</v>
      </c>
      <c r="J47">
        <v>49000</v>
      </c>
    </row>
    <row r="48" spans="1:10" x14ac:dyDescent="0.35">
      <c r="B48" t="s">
        <v>54</v>
      </c>
      <c r="G48" t="s">
        <v>34</v>
      </c>
      <c r="H48" t="s">
        <v>65</v>
      </c>
      <c r="I48" t="s">
        <v>41</v>
      </c>
      <c r="J48" s="9">
        <v>10000</v>
      </c>
    </row>
    <row r="49" spans="2:10" x14ac:dyDescent="0.35">
      <c r="D49" t="s">
        <v>35</v>
      </c>
      <c r="E49" t="s">
        <v>35</v>
      </c>
      <c r="G49" t="s">
        <v>37</v>
      </c>
      <c r="H49" t="s">
        <v>65</v>
      </c>
      <c r="I49" t="s">
        <v>41</v>
      </c>
      <c r="J49" s="9">
        <v>36000</v>
      </c>
    </row>
    <row r="50" spans="2:10" hidden="1" x14ac:dyDescent="0.35">
      <c r="B50" t="s">
        <v>93</v>
      </c>
      <c r="C50" t="s">
        <v>35</v>
      </c>
      <c r="D50" t="s">
        <v>35</v>
      </c>
      <c r="E50" t="s">
        <v>35</v>
      </c>
      <c r="F50" t="s">
        <v>35</v>
      </c>
      <c r="G50" t="s">
        <v>34</v>
      </c>
      <c r="H50" t="s">
        <v>28</v>
      </c>
      <c r="I50" t="s">
        <v>43</v>
      </c>
      <c r="J50">
        <v>70000</v>
      </c>
    </row>
    <row r="51" spans="2:10" hidden="1" x14ac:dyDescent="0.35">
      <c r="C51" t="s">
        <v>35</v>
      </c>
      <c r="D51" t="s">
        <v>35</v>
      </c>
      <c r="E51" t="s">
        <v>35</v>
      </c>
      <c r="F51" t="s">
        <v>35</v>
      </c>
      <c r="G51" t="s">
        <v>34</v>
      </c>
      <c r="H51" t="s">
        <v>29</v>
      </c>
      <c r="I51" t="s">
        <v>43</v>
      </c>
      <c r="J51">
        <v>10000</v>
      </c>
    </row>
    <row r="52" spans="2:10" hidden="1" x14ac:dyDescent="0.35">
      <c r="B52" t="s">
        <v>94</v>
      </c>
      <c r="C52" t="s">
        <v>35</v>
      </c>
      <c r="D52" t="s">
        <v>35</v>
      </c>
      <c r="E52" t="s">
        <v>35</v>
      </c>
      <c r="F52" t="s">
        <v>35</v>
      </c>
      <c r="G52" t="s">
        <v>37</v>
      </c>
      <c r="H52" t="s">
        <v>28</v>
      </c>
      <c r="I52" t="s">
        <v>44</v>
      </c>
      <c r="J52">
        <v>20000</v>
      </c>
    </row>
    <row r="53" spans="2:10" hidden="1" x14ac:dyDescent="0.35">
      <c r="C53" t="s">
        <v>35</v>
      </c>
      <c r="D53" t="s">
        <v>35</v>
      </c>
      <c r="E53" t="s">
        <v>35</v>
      </c>
      <c r="F53" t="s">
        <v>35</v>
      </c>
      <c r="G53" t="s">
        <v>34</v>
      </c>
      <c r="H53" t="s">
        <v>29</v>
      </c>
      <c r="I53" t="s">
        <v>45</v>
      </c>
      <c r="J53">
        <v>10000</v>
      </c>
    </row>
    <row r="54" spans="2:10" hidden="1" x14ac:dyDescent="0.35">
      <c r="B54" t="s">
        <v>95</v>
      </c>
      <c r="C54" t="s">
        <v>35</v>
      </c>
      <c r="D54" t="s">
        <v>35</v>
      </c>
      <c r="E54" t="s">
        <v>35</v>
      </c>
      <c r="F54" t="s">
        <v>35</v>
      </c>
      <c r="G54" t="s">
        <v>34</v>
      </c>
      <c r="H54" t="s">
        <v>28</v>
      </c>
      <c r="I54" t="s">
        <v>45</v>
      </c>
      <c r="J54">
        <v>20000</v>
      </c>
    </row>
    <row r="55" spans="2:10" x14ac:dyDescent="0.35">
      <c r="J55" s="13">
        <f>SUBTOTAL(9,J2:J54)</f>
        <v>114887</v>
      </c>
    </row>
    <row r="58" spans="2:10" x14ac:dyDescent="0.35">
      <c r="I58" t="s">
        <v>99</v>
      </c>
      <c r="J58" s="14">
        <v>114887.14510000001</v>
      </c>
    </row>
  </sheetData>
  <autoFilter ref="A1:K54" xr:uid="{66AB3608-BE38-451A-9B01-F711813BFCD4}">
    <filterColumn colId="7">
      <filters>
        <filter val="Tchèqe"/>
        <filter val="Tchèque"/>
        <filter val="TCHQ"/>
      </filters>
    </filterColumn>
  </autoFilter>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8429C7-38F9-4D11-A6F4-4F3A1609BDFA}">
  <sheetPr filterMode="1"/>
  <dimension ref="A1:K57"/>
  <sheetViews>
    <sheetView workbookViewId="0">
      <selection activeCell="K68" sqref="K68"/>
    </sheetView>
  </sheetViews>
  <sheetFormatPr baseColWidth="10" defaultRowHeight="14.5" x14ac:dyDescent="0.35"/>
  <cols>
    <col min="9" max="9" width="36.08984375" customWidth="1"/>
  </cols>
  <sheetData>
    <row r="1" spans="1:11" x14ac:dyDescent="0.35">
      <c r="A1" t="s">
        <v>0</v>
      </c>
      <c r="B1" t="s">
        <v>2</v>
      </c>
      <c r="C1" t="s">
        <v>20</v>
      </c>
      <c r="G1" t="s">
        <v>36</v>
      </c>
      <c r="H1" t="s">
        <v>21</v>
      </c>
      <c r="I1" t="s">
        <v>40</v>
      </c>
      <c r="J1" t="s">
        <v>3</v>
      </c>
    </row>
    <row r="2" spans="1:11" hidden="1" x14ac:dyDescent="0.35">
      <c r="A2" t="s">
        <v>4</v>
      </c>
      <c r="B2" t="s">
        <v>5</v>
      </c>
      <c r="D2" t="s">
        <v>35</v>
      </c>
      <c r="E2" t="s">
        <v>35</v>
      </c>
      <c r="G2" t="s">
        <v>34</v>
      </c>
      <c r="H2" t="s">
        <v>38</v>
      </c>
      <c r="I2" t="s">
        <v>98</v>
      </c>
      <c r="J2">
        <v>100000</v>
      </c>
      <c r="K2" t="s">
        <v>64</v>
      </c>
    </row>
    <row r="3" spans="1:11" hidden="1" x14ac:dyDescent="0.35">
      <c r="B3" t="s">
        <v>75</v>
      </c>
      <c r="D3" t="s">
        <v>35</v>
      </c>
      <c r="E3" t="s">
        <v>35</v>
      </c>
      <c r="F3" t="s">
        <v>35</v>
      </c>
      <c r="G3" t="s">
        <v>37</v>
      </c>
      <c r="H3" t="s">
        <v>38</v>
      </c>
      <c r="I3" t="s">
        <v>41</v>
      </c>
      <c r="J3">
        <v>50000</v>
      </c>
    </row>
    <row r="4" spans="1:11" hidden="1" x14ac:dyDescent="0.35">
      <c r="B4" t="s">
        <v>48</v>
      </c>
      <c r="D4" t="s">
        <v>35</v>
      </c>
      <c r="E4" t="s">
        <v>35</v>
      </c>
      <c r="F4" t="s">
        <v>35</v>
      </c>
      <c r="G4" t="s">
        <v>37</v>
      </c>
      <c r="H4" t="s">
        <v>38</v>
      </c>
      <c r="I4" t="s">
        <v>41</v>
      </c>
      <c r="J4">
        <v>40000</v>
      </c>
    </row>
    <row r="5" spans="1:11" hidden="1" x14ac:dyDescent="0.35">
      <c r="B5" t="s">
        <v>49</v>
      </c>
      <c r="G5" t="s">
        <v>37</v>
      </c>
      <c r="H5" t="s">
        <v>38</v>
      </c>
      <c r="I5" t="s">
        <v>41</v>
      </c>
      <c r="J5">
        <v>70000</v>
      </c>
    </row>
    <row r="6" spans="1:11" hidden="1" x14ac:dyDescent="0.35">
      <c r="B6" t="s">
        <v>73</v>
      </c>
      <c r="C6" t="s">
        <v>72</v>
      </c>
      <c r="D6" t="s">
        <v>72</v>
      </c>
      <c r="E6" t="s">
        <v>72</v>
      </c>
      <c r="F6" t="s">
        <v>72</v>
      </c>
      <c r="G6" t="s">
        <v>37</v>
      </c>
      <c r="H6" t="s">
        <v>38</v>
      </c>
      <c r="I6" t="s">
        <v>87</v>
      </c>
      <c r="J6">
        <v>35333</v>
      </c>
    </row>
    <row r="7" spans="1:11" hidden="1" x14ac:dyDescent="0.35">
      <c r="A7" t="s">
        <v>7</v>
      </c>
      <c r="B7" t="s">
        <v>79</v>
      </c>
      <c r="D7" t="s">
        <v>35</v>
      </c>
      <c r="E7" t="s">
        <v>35</v>
      </c>
      <c r="G7" t="s">
        <v>34</v>
      </c>
      <c r="H7" t="s">
        <v>38</v>
      </c>
      <c r="I7" t="s">
        <v>86</v>
      </c>
      <c r="J7">
        <v>289077</v>
      </c>
      <c r="K7" t="s">
        <v>68</v>
      </c>
    </row>
    <row r="8" spans="1:11" hidden="1" x14ac:dyDescent="0.35">
      <c r="H8" t="s">
        <v>29</v>
      </c>
      <c r="I8" t="s">
        <v>42</v>
      </c>
      <c r="J8">
        <v>50000</v>
      </c>
      <c r="K8" t="s">
        <v>67</v>
      </c>
    </row>
    <row r="9" spans="1:11" hidden="1" x14ac:dyDescent="0.35">
      <c r="D9" t="s">
        <v>35</v>
      </c>
      <c r="E9" t="s">
        <v>35</v>
      </c>
      <c r="G9" t="s">
        <v>34</v>
      </c>
      <c r="H9" t="s">
        <v>29</v>
      </c>
      <c r="I9" t="s">
        <v>86</v>
      </c>
      <c r="J9">
        <v>58000</v>
      </c>
      <c r="K9" t="s">
        <v>68</v>
      </c>
    </row>
    <row r="10" spans="1:11" hidden="1" x14ac:dyDescent="0.35">
      <c r="B10" t="s">
        <v>76</v>
      </c>
      <c r="E10" t="s">
        <v>35</v>
      </c>
      <c r="F10" t="s">
        <v>35</v>
      </c>
      <c r="G10" t="s">
        <v>34</v>
      </c>
      <c r="H10" t="s">
        <v>28</v>
      </c>
      <c r="I10" t="s">
        <v>86</v>
      </c>
      <c r="J10">
        <v>190923</v>
      </c>
      <c r="K10" t="s">
        <v>68</v>
      </c>
    </row>
    <row r="11" spans="1:11" hidden="1" x14ac:dyDescent="0.35">
      <c r="G11" t="s">
        <v>34</v>
      </c>
      <c r="H11" t="s">
        <v>29</v>
      </c>
      <c r="I11" t="s">
        <v>86</v>
      </c>
      <c r="J11">
        <v>90000</v>
      </c>
      <c r="K11" t="s">
        <v>68</v>
      </c>
    </row>
    <row r="12" spans="1:11" hidden="1" x14ac:dyDescent="0.35">
      <c r="B12" t="s">
        <v>77</v>
      </c>
      <c r="E12" t="s">
        <v>35</v>
      </c>
      <c r="F12" t="s">
        <v>35</v>
      </c>
      <c r="G12" t="s">
        <v>34</v>
      </c>
      <c r="H12" t="s">
        <v>29</v>
      </c>
      <c r="I12" t="s">
        <v>86</v>
      </c>
      <c r="J12">
        <v>83372</v>
      </c>
      <c r="K12" t="s">
        <v>68</v>
      </c>
    </row>
    <row r="13" spans="1:11" hidden="1" x14ac:dyDescent="0.35">
      <c r="E13" t="s">
        <v>35</v>
      </c>
      <c r="F13" t="s">
        <v>35</v>
      </c>
      <c r="G13" t="s">
        <v>34</v>
      </c>
      <c r="H13" t="s">
        <v>28</v>
      </c>
      <c r="I13" t="s">
        <v>86</v>
      </c>
      <c r="J13">
        <v>150000</v>
      </c>
      <c r="K13" t="s">
        <v>68</v>
      </c>
    </row>
    <row r="14" spans="1:11" hidden="1" x14ac:dyDescent="0.35">
      <c r="B14" t="s">
        <v>78</v>
      </c>
      <c r="C14" t="s">
        <v>72</v>
      </c>
      <c r="D14" t="s">
        <v>72</v>
      </c>
      <c r="E14" t="s">
        <v>72</v>
      </c>
      <c r="F14" t="s">
        <v>72</v>
      </c>
      <c r="G14" t="s">
        <v>37</v>
      </c>
      <c r="H14" t="s">
        <v>28</v>
      </c>
      <c r="I14" t="s">
        <v>66</v>
      </c>
      <c r="J14">
        <v>35333</v>
      </c>
    </row>
    <row r="15" spans="1:11" hidden="1" x14ac:dyDescent="0.35">
      <c r="A15" t="s">
        <v>10</v>
      </c>
      <c r="B15" t="s">
        <v>59</v>
      </c>
      <c r="C15" t="s">
        <v>35</v>
      </c>
      <c r="D15" t="s">
        <v>35</v>
      </c>
      <c r="E15" t="s">
        <v>35</v>
      </c>
      <c r="F15" t="s">
        <v>35</v>
      </c>
      <c r="G15" t="s">
        <v>34</v>
      </c>
      <c r="H15" t="s">
        <v>28</v>
      </c>
      <c r="I15" t="s">
        <v>90</v>
      </c>
      <c r="J15">
        <v>300000</v>
      </c>
    </row>
    <row r="16" spans="1:11" hidden="1" x14ac:dyDescent="0.35">
      <c r="H16" t="s">
        <v>28</v>
      </c>
      <c r="I16" t="s">
        <v>39</v>
      </c>
      <c r="J16">
        <v>56000</v>
      </c>
      <c r="K16" t="s">
        <v>69</v>
      </c>
    </row>
    <row r="17" spans="1:11" hidden="1" x14ac:dyDescent="0.35">
      <c r="G17" t="s">
        <v>34</v>
      </c>
      <c r="H17" t="s">
        <v>29</v>
      </c>
      <c r="I17" t="s">
        <v>39</v>
      </c>
      <c r="J17">
        <v>50000</v>
      </c>
      <c r="K17" t="s">
        <v>64</v>
      </c>
    </row>
    <row r="18" spans="1:11" hidden="1" x14ac:dyDescent="0.35">
      <c r="C18" t="s">
        <v>35</v>
      </c>
      <c r="D18" t="s">
        <v>35</v>
      </c>
      <c r="E18" t="s">
        <v>35</v>
      </c>
      <c r="F18" t="s">
        <v>35</v>
      </c>
      <c r="G18" t="s">
        <v>34</v>
      </c>
      <c r="H18" t="s">
        <v>29</v>
      </c>
      <c r="I18" t="s">
        <v>90</v>
      </c>
      <c r="J18">
        <v>150000</v>
      </c>
    </row>
    <row r="19" spans="1:11" hidden="1" x14ac:dyDescent="0.35">
      <c r="B19" t="s">
        <v>50</v>
      </c>
      <c r="C19" t="s">
        <v>35</v>
      </c>
      <c r="D19" t="s">
        <v>35</v>
      </c>
      <c r="E19" t="s">
        <v>35</v>
      </c>
      <c r="F19" t="s">
        <v>35</v>
      </c>
      <c r="G19" t="s">
        <v>47</v>
      </c>
      <c r="H19" t="s">
        <v>28</v>
      </c>
      <c r="I19">
        <v>75700</v>
      </c>
      <c r="J19">
        <v>100000</v>
      </c>
    </row>
    <row r="20" spans="1:11" hidden="1" x14ac:dyDescent="0.35">
      <c r="B20" t="s">
        <v>51</v>
      </c>
      <c r="E20" t="s">
        <v>35</v>
      </c>
      <c r="F20" t="s">
        <v>35</v>
      </c>
      <c r="G20" t="s">
        <v>34</v>
      </c>
      <c r="H20" t="s">
        <v>28</v>
      </c>
      <c r="I20" t="s">
        <v>39</v>
      </c>
      <c r="J20">
        <v>150000</v>
      </c>
      <c r="K20" t="s">
        <v>64</v>
      </c>
    </row>
    <row r="21" spans="1:11" hidden="1" x14ac:dyDescent="0.35">
      <c r="B21" t="s">
        <v>53</v>
      </c>
      <c r="D21" t="s">
        <v>35</v>
      </c>
      <c r="E21" t="s">
        <v>35</v>
      </c>
      <c r="G21" t="s">
        <v>47</v>
      </c>
      <c r="H21" t="s">
        <v>29</v>
      </c>
      <c r="I21" t="s">
        <v>41</v>
      </c>
      <c r="J21">
        <v>70780</v>
      </c>
    </row>
    <row r="22" spans="1:11" hidden="1" x14ac:dyDescent="0.35">
      <c r="B22" t="s">
        <v>52</v>
      </c>
      <c r="D22" t="s">
        <v>35</v>
      </c>
      <c r="E22" t="s">
        <v>35</v>
      </c>
      <c r="G22" t="s">
        <v>34</v>
      </c>
      <c r="H22" t="s">
        <v>29</v>
      </c>
      <c r="I22" t="s">
        <v>39</v>
      </c>
      <c r="J22">
        <v>130000</v>
      </c>
      <c r="K22" t="s">
        <v>69</v>
      </c>
    </row>
    <row r="23" spans="1:11" hidden="1" x14ac:dyDescent="0.35">
      <c r="B23" t="s">
        <v>11</v>
      </c>
      <c r="G23" t="s">
        <v>37</v>
      </c>
      <c r="H23" t="s">
        <v>28</v>
      </c>
      <c r="I23" t="s">
        <v>41</v>
      </c>
      <c r="J23">
        <v>30000</v>
      </c>
    </row>
    <row r="24" spans="1:11" hidden="1" x14ac:dyDescent="0.35">
      <c r="C24" t="s">
        <v>35</v>
      </c>
      <c r="D24" t="s">
        <v>35</v>
      </c>
      <c r="E24" t="s">
        <v>35</v>
      </c>
      <c r="F24" t="s">
        <v>35</v>
      </c>
      <c r="G24" t="s">
        <v>34</v>
      </c>
      <c r="H24" t="s">
        <v>28</v>
      </c>
      <c r="I24">
        <v>73100</v>
      </c>
      <c r="J24">
        <v>10000</v>
      </c>
      <c r="K24" t="s">
        <v>70</v>
      </c>
    </row>
    <row r="25" spans="1:11" hidden="1" x14ac:dyDescent="0.35">
      <c r="B25" t="s">
        <v>96</v>
      </c>
      <c r="G25" t="s">
        <v>37</v>
      </c>
      <c r="H25" t="s">
        <v>28</v>
      </c>
      <c r="I25" t="s">
        <v>41</v>
      </c>
      <c r="J25">
        <v>40000</v>
      </c>
    </row>
    <row r="26" spans="1:11" hidden="1" x14ac:dyDescent="0.35">
      <c r="B26" t="s">
        <v>91</v>
      </c>
      <c r="C26" t="s">
        <v>72</v>
      </c>
      <c r="D26" t="s">
        <v>72</v>
      </c>
      <c r="E26" t="s">
        <v>72</v>
      </c>
      <c r="F26" t="s">
        <v>72</v>
      </c>
      <c r="G26" t="s">
        <v>34</v>
      </c>
      <c r="H26" t="s">
        <v>28</v>
      </c>
      <c r="I26">
        <v>71300</v>
      </c>
      <c r="J26">
        <v>70000</v>
      </c>
    </row>
    <row r="27" spans="1:11" hidden="1" x14ac:dyDescent="0.35">
      <c r="A27" t="s">
        <v>12</v>
      </c>
      <c r="B27" t="s">
        <v>60</v>
      </c>
      <c r="D27" t="s">
        <v>35</v>
      </c>
      <c r="E27" t="s">
        <v>35</v>
      </c>
      <c r="G27" t="s">
        <v>34</v>
      </c>
      <c r="H27" t="s">
        <v>28</v>
      </c>
      <c r="I27" t="s">
        <v>39</v>
      </c>
      <c r="J27">
        <v>80000</v>
      </c>
      <c r="K27" t="s">
        <v>69</v>
      </c>
    </row>
    <row r="28" spans="1:11" hidden="1" x14ac:dyDescent="0.35">
      <c r="B28" t="s">
        <v>13</v>
      </c>
      <c r="E28" t="s">
        <v>35</v>
      </c>
      <c r="G28" t="s">
        <v>37</v>
      </c>
      <c r="H28" t="s">
        <v>28</v>
      </c>
      <c r="I28" t="s">
        <v>41</v>
      </c>
      <c r="J28">
        <v>43000</v>
      </c>
    </row>
    <row r="29" spans="1:11" hidden="1" x14ac:dyDescent="0.35">
      <c r="B29" t="s">
        <v>61</v>
      </c>
      <c r="C29" t="s">
        <v>35</v>
      </c>
      <c r="D29" t="s">
        <v>35</v>
      </c>
      <c r="E29" t="s">
        <v>35</v>
      </c>
      <c r="G29" t="s">
        <v>37</v>
      </c>
      <c r="H29" t="s">
        <v>28</v>
      </c>
      <c r="I29" t="s">
        <v>41</v>
      </c>
      <c r="J29">
        <v>30000</v>
      </c>
    </row>
    <row r="30" spans="1:11" hidden="1" x14ac:dyDescent="0.35">
      <c r="B30" t="s">
        <v>57</v>
      </c>
      <c r="D30" t="s">
        <v>35</v>
      </c>
      <c r="E30" t="s">
        <v>35</v>
      </c>
      <c r="F30" t="s">
        <v>35</v>
      </c>
      <c r="G30" t="s">
        <v>37</v>
      </c>
      <c r="H30" t="s">
        <v>28</v>
      </c>
      <c r="I30" t="s">
        <v>41</v>
      </c>
      <c r="J30">
        <v>20000</v>
      </c>
    </row>
    <row r="31" spans="1:11" hidden="1" x14ac:dyDescent="0.35">
      <c r="B31" t="s">
        <v>55</v>
      </c>
      <c r="D31" t="s">
        <v>35</v>
      </c>
      <c r="E31" t="s">
        <v>35</v>
      </c>
      <c r="F31" t="s">
        <v>35</v>
      </c>
      <c r="G31" t="s">
        <v>37</v>
      </c>
      <c r="H31" t="s">
        <v>28</v>
      </c>
      <c r="I31" t="s">
        <v>41</v>
      </c>
      <c r="J31">
        <v>60000</v>
      </c>
    </row>
    <row r="32" spans="1:11" hidden="1" x14ac:dyDescent="0.35">
      <c r="B32" t="s">
        <v>56</v>
      </c>
      <c r="D32" t="s">
        <v>35</v>
      </c>
      <c r="E32" t="s">
        <v>35</v>
      </c>
      <c r="F32" t="s">
        <v>35</v>
      </c>
      <c r="G32" t="s">
        <v>37</v>
      </c>
      <c r="H32" t="s">
        <v>28</v>
      </c>
      <c r="I32" t="s">
        <v>41</v>
      </c>
      <c r="J32">
        <v>40000</v>
      </c>
    </row>
    <row r="33" spans="1:10" hidden="1" x14ac:dyDescent="0.35">
      <c r="B33" t="s">
        <v>58</v>
      </c>
      <c r="D33" t="s">
        <v>35</v>
      </c>
      <c r="E33" t="s">
        <v>35</v>
      </c>
      <c r="G33" t="s">
        <v>34</v>
      </c>
      <c r="H33" t="s">
        <v>28</v>
      </c>
      <c r="I33" t="s">
        <v>41</v>
      </c>
      <c r="J33">
        <v>25000</v>
      </c>
    </row>
    <row r="34" spans="1:10" hidden="1" x14ac:dyDescent="0.35">
      <c r="G34" t="s">
        <v>34</v>
      </c>
      <c r="H34" t="s">
        <v>28</v>
      </c>
      <c r="I34" t="s">
        <v>43</v>
      </c>
      <c r="J34">
        <v>15000</v>
      </c>
    </row>
    <row r="35" spans="1:10" hidden="1" x14ac:dyDescent="0.35">
      <c r="B35" t="s">
        <v>92</v>
      </c>
      <c r="D35" t="s">
        <v>35</v>
      </c>
      <c r="E35" t="s">
        <v>35</v>
      </c>
      <c r="F35" t="s">
        <v>35</v>
      </c>
      <c r="G35" t="s">
        <v>34</v>
      </c>
      <c r="H35" t="s">
        <v>28</v>
      </c>
      <c r="I35" t="s">
        <v>41</v>
      </c>
      <c r="J35">
        <v>20000</v>
      </c>
    </row>
    <row r="36" spans="1:10" hidden="1" x14ac:dyDescent="0.35">
      <c r="I36" t="s">
        <v>43</v>
      </c>
      <c r="J36">
        <v>10000</v>
      </c>
    </row>
    <row r="37" spans="1:10" hidden="1" x14ac:dyDescent="0.35">
      <c r="B37" t="s">
        <v>85</v>
      </c>
      <c r="C37" t="s">
        <v>72</v>
      </c>
      <c r="D37" t="s">
        <v>72</v>
      </c>
      <c r="E37" t="s">
        <v>72</v>
      </c>
      <c r="F37" t="s">
        <v>72</v>
      </c>
      <c r="G37" t="s">
        <v>37</v>
      </c>
      <c r="H37" t="s">
        <v>28</v>
      </c>
      <c r="I37" t="s">
        <v>66</v>
      </c>
      <c r="J37">
        <v>35333</v>
      </c>
    </row>
    <row r="38" spans="1:10" hidden="1" x14ac:dyDescent="0.35">
      <c r="A38" t="s">
        <v>15</v>
      </c>
      <c r="B38" t="s">
        <v>74</v>
      </c>
      <c r="C38" t="s">
        <v>35</v>
      </c>
      <c r="D38" t="s">
        <v>35</v>
      </c>
      <c r="E38" t="s">
        <v>35</v>
      </c>
      <c r="F38" t="s">
        <v>35</v>
      </c>
      <c r="G38" t="s">
        <v>34</v>
      </c>
      <c r="H38" t="s">
        <v>97</v>
      </c>
      <c r="I38" t="s">
        <v>80</v>
      </c>
      <c r="J38">
        <v>376513</v>
      </c>
    </row>
    <row r="39" spans="1:10" x14ac:dyDescent="0.35">
      <c r="G39" t="s">
        <v>34</v>
      </c>
      <c r="H39" t="s">
        <v>46</v>
      </c>
      <c r="I39" t="s">
        <v>80</v>
      </c>
      <c r="J39">
        <v>200000</v>
      </c>
    </row>
    <row r="40" spans="1:10" hidden="1" x14ac:dyDescent="0.35">
      <c r="G40" t="s">
        <v>34</v>
      </c>
      <c r="H40" t="s">
        <v>38</v>
      </c>
      <c r="I40" t="s">
        <v>81</v>
      </c>
      <c r="J40">
        <v>424774</v>
      </c>
    </row>
    <row r="41" spans="1:10" hidden="1" x14ac:dyDescent="0.35">
      <c r="G41" t="s">
        <v>34</v>
      </c>
      <c r="H41" t="s">
        <v>89</v>
      </c>
      <c r="I41" t="s">
        <v>82</v>
      </c>
      <c r="J41">
        <v>66471</v>
      </c>
    </row>
    <row r="42" spans="1:10" hidden="1" x14ac:dyDescent="0.35">
      <c r="G42" t="s">
        <v>34</v>
      </c>
      <c r="H42" t="s">
        <v>88</v>
      </c>
      <c r="I42" t="s">
        <v>82</v>
      </c>
      <c r="J42">
        <v>68887</v>
      </c>
    </row>
    <row r="43" spans="1:10" hidden="1" x14ac:dyDescent="0.35">
      <c r="G43" t="s">
        <v>34</v>
      </c>
      <c r="H43" t="s">
        <v>29</v>
      </c>
      <c r="I43" t="s">
        <v>83</v>
      </c>
      <c r="J43">
        <v>103431</v>
      </c>
    </row>
    <row r="44" spans="1:10" hidden="1" x14ac:dyDescent="0.35">
      <c r="H44" t="s">
        <v>38</v>
      </c>
      <c r="I44" t="s">
        <v>84</v>
      </c>
      <c r="J44">
        <v>36924</v>
      </c>
    </row>
    <row r="45" spans="1:10" hidden="1" x14ac:dyDescent="0.35">
      <c r="H45" t="s">
        <v>28</v>
      </c>
      <c r="I45" t="s">
        <v>62</v>
      </c>
      <c r="J45">
        <v>40000</v>
      </c>
    </row>
    <row r="46" spans="1:10" hidden="1" x14ac:dyDescent="0.35">
      <c r="H46" t="s">
        <v>29</v>
      </c>
      <c r="I46" t="s">
        <v>62</v>
      </c>
      <c r="J46">
        <v>60000</v>
      </c>
    </row>
    <row r="47" spans="1:10" hidden="1" x14ac:dyDescent="0.35">
      <c r="C47" t="s">
        <v>35</v>
      </c>
      <c r="D47" t="s">
        <v>35</v>
      </c>
      <c r="E47" t="s">
        <v>35</v>
      </c>
      <c r="F47" t="s">
        <v>35</v>
      </c>
      <c r="G47" t="s">
        <v>34</v>
      </c>
      <c r="H47" t="s">
        <v>29</v>
      </c>
      <c r="I47" t="s">
        <v>63</v>
      </c>
      <c r="J47">
        <v>49000</v>
      </c>
    </row>
    <row r="48" spans="1:10" hidden="1" x14ac:dyDescent="0.35">
      <c r="B48" t="s">
        <v>54</v>
      </c>
      <c r="G48" t="s">
        <v>34</v>
      </c>
      <c r="H48" t="s">
        <v>71</v>
      </c>
      <c r="I48" t="s">
        <v>41</v>
      </c>
      <c r="J48">
        <v>10000</v>
      </c>
    </row>
    <row r="49" spans="2:10" hidden="1" x14ac:dyDescent="0.35">
      <c r="D49" t="s">
        <v>35</v>
      </c>
      <c r="E49" t="s">
        <v>35</v>
      </c>
      <c r="G49" t="s">
        <v>37</v>
      </c>
      <c r="H49" t="s">
        <v>65</v>
      </c>
      <c r="I49" t="s">
        <v>41</v>
      </c>
      <c r="J49">
        <v>36000</v>
      </c>
    </row>
    <row r="50" spans="2:10" hidden="1" x14ac:dyDescent="0.35">
      <c r="B50" t="s">
        <v>93</v>
      </c>
      <c r="C50" t="s">
        <v>35</v>
      </c>
      <c r="D50" t="s">
        <v>35</v>
      </c>
      <c r="E50" t="s">
        <v>35</v>
      </c>
      <c r="F50" t="s">
        <v>35</v>
      </c>
      <c r="G50" t="s">
        <v>34</v>
      </c>
      <c r="H50" t="s">
        <v>28</v>
      </c>
      <c r="I50" t="s">
        <v>43</v>
      </c>
      <c r="J50">
        <v>70000</v>
      </c>
    </row>
    <row r="51" spans="2:10" hidden="1" x14ac:dyDescent="0.35">
      <c r="C51" t="s">
        <v>35</v>
      </c>
      <c r="D51" t="s">
        <v>35</v>
      </c>
      <c r="E51" t="s">
        <v>35</v>
      </c>
      <c r="F51" t="s">
        <v>35</v>
      </c>
      <c r="G51" t="s">
        <v>34</v>
      </c>
      <c r="H51" t="s">
        <v>29</v>
      </c>
      <c r="I51" t="s">
        <v>43</v>
      </c>
      <c r="J51">
        <v>10000</v>
      </c>
    </row>
    <row r="52" spans="2:10" hidden="1" x14ac:dyDescent="0.35">
      <c r="B52" t="s">
        <v>94</v>
      </c>
      <c r="C52" t="s">
        <v>35</v>
      </c>
      <c r="D52" t="s">
        <v>35</v>
      </c>
      <c r="E52" t="s">
        <v>35</v>
      </c>
      <c r="F52" t="s">
        <v>35</v>
      </c>
      <c r="G52" t="s">
        <v>37</v>
      </c>
      <c r="H52" t="s">
        <v>28</v>
      </c>
      <c r="I52" t="s">
        <v>44</v>
      </c>
      <c r="J52">
        <v>20000</v>
      </c>
    </row>
    <row r="53" spans="2:10" hidden="1" x14ac:dyDescent="0.35">
      <c r="C53" t="s">
        <v>35</v>
      </c>
      <c r="D53" t="s">
        <v>35</v>
      </c>
      <c r="E53" t="s">
        <v>35</v>
      </c>
      <c r="F53" t="s">
        <v>35</v>
      </c>
      <c r="G53" t="s">
        <v>34</v>
      </c>
      <c r="H53" t="s">
        <v>29</v>
      </c>
      <c r="I53" t="s">
        <v>45</v>
      </c>
      <c r="J53">
        <v>10000</v>
      </c>
    </row>
    <row r="54" spans="2:10" hidden="1" x14ac:dyDescent="0.35">
      <c r="B54" t="s">
        <v>95</v>
      </c>
      <c r="C54" t="s">
        <v>35</v>
      </c>
      <c r="D54" t="s">
        <v>35</v>
      </c>
      <c r="E54" t="s">
        <v>35</v>
      </c>
      <c r="F54" t="s">
        <v>35</v>
      </c>
      <c r="G54" t="s">
        <v>34</v>
      </c>
      <c r="H54" t="s">
        <v>28</v>
      </c>
      <c r="I54" t="s">
        <v>45</v>
      </c>
      <c r="J54">
        <v>20000</v>
      </c>
    </row>
    <row r="57" spans="2:10" x14ac:dyDescent="0.35">
      <c r="I57" t="s">
        <v>99</v>
      </c>
      <c r="J57" s="15">
        <v>200000</v>
      </c>
    </row>
  </sheetData>
  <autoFilter ref="A1:K54" xr:uid="{66AB3608-BE38-451A-9B01-F711813BFCD4}">
    <filterColumn colId="7">
      <filters>
        <filter val="TRAC"/>
      </filters>
    </filterColumn>
  </autoFilter>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805294-AB53-4824-A742-423E74E738C6}">
  <dimension ref="A2:D12"/>
  <sheetViews>
    <sheetView workbookViewId="0">
      <selection activeCell="D14" sqref="D14"/>
    </sheetView>
  </sheetViews>
  <sheetFormatPr baseColWidth="10" defaultRowHeight="14.5" x14ac:dyDescent="0.35"/>
  <cols>
    <col min="1" max="1" width="20.81640625" customWidth="1"/>
    <col min="2" max="2" width="38.6328125" bestFit="1" customWidth="1"/>
    <col min="3" max="3" width="52.453125" bestFit="1" customWidth="1"/>
    <col min="4" max="4" width="19" customWidth="1"/>
  </cols>
  <sheetData>
    <row r="2" spans="1:4" ht="28" customHeight="1" x14ac:dyDescent="0.35">
      <c r="A2" s="12" t="s">
        <v>105</v>
      </c>
      <c r="B2" s="12" t="s">
        <v>126</v>
      </c>
      <c r="C2" s="12" t="s">
        <v>127</v>
      </c>
    </row>
    <row r="3" spans="1:4" x14ac:dyDescent="0.35">
      <c r="A3" s="33" t="s">
        <v>104</v>
      </c>
      <c r="B3" s="143" t="s">
        <v>107</v>
      </c>
      <c r="C3" s="145" t="s">
        <v>121</v>
      </c>
      <c r="D3" t="s">
        <v>147</v>
      </c>
    </row>
    <row r="4" spans="1:4" x14ac:dyDescent="0.35">
      <c r="A4" s="33" t="s">
        <v>108</v>
      </c>
      <c r="B4" s="144"/>
      <c r="C4" s="145"/>
      <c r="D4" t="s">
        <v>150</v>
      </c>
    </row>
    <row r="5" spans="1:4" x14ac:dyDescent="0.35">
      <c r="A5" s="33" t="s">
        <v>109</v>
      </c>
      <c r="B5" s="143" t="s">
        <v>110</v>
      </c>
      <c r="C5" s="145" t="s">
        <v>122</v>
      </c>
    </row>
    <row r="6" spans="1:4" x14ac:dyDescent="0.35">
      <c r="A6" s="33" t="s">
        <v>111</v>
      </c>
      <c r="B6" s="144"/>
      <c r="C6" s="145"/>
    </row>
    <row r="7" spans="1:4" x14ac:dyDescent="0.35">
      <c r="A7" s="33" t="s">
        <v>112</v>
      </c>
      <c r="B7" s="143" t="s">
        <v>114</v>
      </c>
      <c r="C7" s="145" t="s">
        <v>123</v>
      </c>
    </row>
    <row r="8" spans="1:4" x14ac:dyDescent="0.35">
      <c r="A8" s="33" t="s">
        <v>113</v>
      </c>
      <c r="B8" s="144"/>
      <c r="C8" s="145"/>
    </row>
    <row r="9" spans="1:4" x14ac:dyDescent="0.35">
      <c r="A9" s="33" t="s">
        <v>115</v>
      </c>
      <c r="B9" s="143" t="s">
        <v>116</v>
      </c>
      <c r="C9" s="145" t="s">
        <v>124</v>
      </c>
    </row>
    <row r="10" spans="1:4" x14ac:dyDescent="0.35">
      <c r="A10" s="33" t="s">
        <v>117</v>
      </c>
      <c r="B10" s="144"/>
      <c r="C10" s="145"/>
    </row>
    <row r="11" spans="1:4" x14ac:dyDescent="0.35">
      <c r="A11" s="33" t="s">
        <v>118</v>
      </c>
      <c r="B11" s="143" t="s">
        <v>119</v>
      </c>
      <c r="C11" s="145" t="s">
        <v>125</v>
      </c>
    </row>
    <row r="12" spans="1:4" x14ac:dyDescent="0.35">
      <c r="A12" s="33" t="s">
        <v>120</v>
      </c>
      <c r="B12" s="144"/>
      <c r="C12" s="145"/>
    </row>
  </sheetData>
  <mergeCells count="10">
    <mergeCell ref="C3:C4"/>
    <mergeCell ref="C5:C6"/>
    <mergeCell ref="C7:C8"/>
    <mergeCell ref="C9:C10"/>
    <mergeCell ref="C11:C12"/>
    <mergeCell ref="B3:B4"/>
    <mergeCell ref="B5:B6"/>
    <mergeCell ref="B7:B8"/>
    <mergeCell ref="B9:B10"/>
    <mergeCell ref="B11:B12"/>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OfficeCountry xmlns="d9cf0e28-81d2-4dc7-8b10-820d80ed680d">B0387 - Regional Centre - Dakar</OfficeCountry>
    <DocumentStatus xmlns="d9cf0e28-81d2-4dc7-8b10-820d80ed680d">Approved</DocumentStatus>
    <DocCoverageEndDate xmlns="d9cf0e28-81d2-4dc7-8b10-820d80ed680d">2024-12-31T05:00:00+00:00</DocCoverageEndDate>
    <TaxCatchAll xmlns="e91d5986-7c29-4ed1-8a54-b8fb378ed474" xsi:nil="true"/>
    <FunctionalArea xmlns="d9cf0e28-81d2-4dc7-8b10-820d80ed680d" xsi:nil="true"/>
    <FileNameDescription xmlns="d9cf0e28-81d2-4dc7-8b10-820d80ed680d">FENETRE DU MALI</FileNameDescription>
    <ProjectNumber xmlns="d9cf0e28-81d2-4dc7-8b10-820d80ed680d">00131763</ProjectNumber>
    <DocumentType xmlns="d9cf0e28-81d2-4dc7-8b10-820d80ed680d">Initiation Plan</DocumentType>
    <Language xmlns="d9cf0e28-81d2-4dc7-8b10-820d80ed680d">French</Language>
    <AuthorName xmlns="d9cf0e28-81d2-4dc7-8b10-820d80ed680d">UNDP</AuthorName>
    <DocumentCategory xmlns="d9cf0e28-81d2-4dc7-8b10-820d80ed680d">Project</DocumentCategory>
    <OperatingUnit xmlns="d9cf0e28-81d2-4dc7-8b10-820d80ed680d">UNDP-HQ</OperatingUnit>
    <lcf76f155ced4ddcb4097134ff3c332f xmlns="d9cf0e28-81d2-4dc7-8b10-820d80ed680d">
      <Terms xmlns="http://schemas.microsoft.com/office/infopath/2007/PartnerControls"/>
    </lcf76f155ced4ddcb4097134ff3c332f>
    <FocusArea xmlns="d9cf0e28-81d2-4dc7-8b10-820d80ed680d" xsi:nil="true"/>
    <DocCoverageStartDate xmlns="d9cf0e28-81d2-4dc7-8b10-820d80ed680d">2024-01-01T00:00:00+00:00</DocCoverageStartDate>
    <FileClassificationMode xmlns="d9cf0e28-81d2-4dc7-8b10-820d80ed680d">Public</FileClassificationMode>
    <OutputNumber xmlns="d9cf0e28-81d2-4dc7-8b10-820d80ed680d">00127299</OutputNumber>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155F732436BD414ABE4F9007290F88BC" ma:contentTypeVersion="29" ma:contentTypeDescription="Create a new document." ma:contentTypeScope="" ma:versionID="7756ab31655b06bf8e0fcba8adbbff5c">
  <xsd:schema xmlns:xsd="http://www.w3.org/2001/XMLSchema" xmlns:xs="http://www.w3.org/2001/XMLSchema" xmlns:p="http://schemas.microsoft.com/office/2006/metadata/properties" xmlns:ns2="d9cf0e28-81d2-4dc7-8b10-820d80ed680d" xmlns:ns3="e91d5986-7c29-4ed1-8a54-b8fb378ed474" targetNamespace="http://schemas.microsoft.com/office/2006/metadata/properties" ma:root="true" ma:fieldsID="27b71a969902f2a26b14ce6b28c5feb5" ns2:_="" ns3:_="">
    <xsd:import namespace="d9cf0e28-81d2-4dc7-8b10-820d80ed680d"/>
    <xsd:import namespace="e91d5986-7c29-4ed1-8a54-b8fb378ed474"/>
    <xsd:element name="properties">
      <xsd:complexType>
        <xsd:sequence>
          <xsd:element name="documentManagement">
            <xsd:complexType>
              <xsd:all>
                <xsd:element ref="ns2:DocumentCategory" minOccurs="0"/>
                <xsd:element ref="ns2:DocumentType" minOccurs="0"/>
                <xsd:element ref="ns2:FileClassificationMode" minOccurs="0"/>
                <xsd:element ref="ns2:FileNameDescription" minOccurs="0"/>
                <xsd:element ref="ns2:ProjectNumber" minOccurs="0"/>
                <xsd:element ref="ns2:OperatingUnit" minOccurs="0"/>
                <xsd:element ref="ns2:Language" minOccurs="0"/>
                <xsd:element ref="ns2:FunctionalArea" minOccurs="0"/>
                <xsd:element ref="ns2:OutputNumber" minOccurs="0"/>
                <xsd:element ref="ns2:DocumentStatus" minOccurs="0"/>
                <xsd:element ref="ns2:DocCoverageStartDate" minOccurs="0"/>
                <xsd:element ref="ns2:DocCoverageEndDate" minOccurs="0"/>
                <xsd:element ref="ns2:FocusArea" minOccurs="0"/>
                <xsd:element ref="ns2:AuthorName" minOccurs="0"/>
                <xsd:element ref="ns2:OfficeCountry" minOccurs="0"/>
                <xsd:element ref="ns2:MediaServiceMetadata" minOccurs="0"/>
                <xsd:element ref="ns2:MediaServiceFastMetadata"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DateTaken" minOccurs="0"/>
                <xsd:element ref="ns2:MediaServiceObjectDetectorVersions" minOccurs="0"/>
                <xsd:element ref="ns2:MediaServiceLocation"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9cf0e28-81d2-4dc7-8b10-820d80ed680d" elementFormDefault="qualified">
    <xsd:import namespace="http://schemas.microsoft.com/office/2006/documentManagement/types"/>
    <xsd:import namespace="http://schemas.microsoft.com/office/infopath/2007/PartnerControls"/>
    <xsd:element name="DocumentCategory" ma:index="8" nillable="true" ma:displayName="DocumentCategory" ma:format="Dropdown" ma:internalName="DocumentCategory">
      <xsd:simpleType>
        <xsd:restriction base="dms:Text">
          <xsd:maxLength value="255"/>
        </xsd:restriction>
      </xsd:simpleType>
    </xsd:element>
    <xsd:element name="DocumentType" ma:index="9" nillable="true" ma:displayName="DocumentType" ma:format="Dropdown" ma:indexed="true" ma:internalName="DocumentType">
      <xsd:simpleType>
        <xsd:restriction base="dms:Text">
          <xsd:maxLength value="255"/>
        </xsd:restriction>
      </xsd:simpleType>
    </xsd:element>
    <xsd:element name="FileClassificationMode" ma:index="10" nillable="true" ma:displayName="FileClassificationMode" ma:format="Dropdown" ma:indexed="true" ma:internalName="FileClassificationMode">
      <xsd:simpleType>
        <xsd:restriction base="dms:Text">
          <xsd:maxLength value="255"/>
        </xsd:restriction>
      </xsd:simpleType>
    </xsd:element>
    <xsd:element name="FileNameDescription" ma:index="11" nillable="true" ma:displayName="FileNameDescription" ma:format="Dropdown" ma:indexed="true" ma:internalName="FileNameDescription">
      <xsd:simpleType>
        <xsd:restriction base="dms:Text">
          <xsd:maxLength value="255"/>
        </xsd:restriction>
      </xsd:simpleType>
    </xsd:element>
    <xsd:element name="ProjectNumber" ma:index="12" nillable="true" ma:displayName="ProjectNumber" ma:format="Dropdown" ma:indexed="true" ma:internalName="ProjectNumber">
      <xsd:simpleType>
        <xsd:restriction base="dms:Text">
          <xsd:maxLength value="255"/>
        </xsd:restriction>
      </xsd:simpleType>
    </xsd:element>
    <xsd:element name="OperatingUnit" ma:index="13" nillable="true" ma:displayName="OperatingUnit" ma:format="Dropdown" ma:indexed="true" ma:internalName="OperatingUnit">
      <xsd:simpleType>
        <xsd:restriction base="dms:Text">
          <xsd:maxLength value="255"/>
        </xsd:restriction>
      </xsd:simpleType>
    </xsd:element>
    <xsd:element name="Language" ma:index="14" nillable="true" ma:displayName="Language" ma:format="Dropdown" ma:internalName="Language">
      <xsd:simpleType>
        <xsd:restriction base="dms:Text">
          <xsd:maxLength value="255"/>
        </xsd:restriction>
      </xsd:simpleType>
    </xsd:element>
    <xsd:element name="FunctionalArea" ma:index="15" nillable="true" ma:displayName="FunctionalArea" ma:format="Dropdown" ma:internalName="FunctionalArea">
      <xsd:simpleType>
        <xsd:restriction base="dms:Text">
          <xsd:maxLength value="255"/>
        </xsd:restriction>
      </xsd:simpleType>
    </xsd:element>
    <xsd:element name="OutputNumber" ma:index="16" nillable="true" ma:displayName="OutputNumber" ma:format="Dropdown" ma:indexed="true" ma:internalName="OutputNumber">
      <xsd:simpleType>
        <xsd:restriction base="dms:Text">
          <xsd:maxLength value="255"/>
        </xsd:restriction>
      </xsd:simpleType>
    </xsd:element>
    <xsd:element name="DocumentStatus" ma:index="17" nillable="true" ma:displayName="DocumentStatus" ma:format="Dropdown" ma:internalName="DocumentStatus">
      <xsd:simpleType>
        <xsd:restriction base="dms:Text">
          <xsd:maxLength value="255"/>
        </xsd:restriction>
      </xsd:simpleType>
    </xsd:element>
    <xsd:element name="DocCoverageStartDate" ma:index="18" nillable="true" ma:displayName="DocCoverageStartDate" ma:default="[today]" ma:format="DateOnly" ma:indexed="true" ma:internalName="DocCoverageStartDate">
      <xsd:simpleType>
        <xsd:restriction base="dms:DateTime"/>
      </xsd:simpleType>
    </xsd:element>
    <xsd:element name="DocCoverageEndDate" ma:index="19" nillable="true" ma:displayName="DocCoverageEndDate" ma:format="DateOnly" ma:internalName="DocCoverageEndDate">
      <xsd:simpleType>
        <xsd:restriction base="dms:DateTime"/>
      </xsd:simpleType>
    </xsd:element>
    <xsd:element name="FocusArea" ma:index="20" nillable="true" ma:displayName="FocusArea" ma:format="Dropdown" ma:internalName="FocusArea">
      <xsd:simpleType>
        <xsd:restriction base="dms:Text">
          <xsd:maxLength value="255"/>
        </xsd:restriction>
      </xsd:simpleType>
    </xsd:element>
    <xsd:element name="AuthorName" ma:index="21" nillable="true" ma:displayName="AuthorName" ma:format="Dropdown" ma:indexed="true" ma:internalName="AuthorName">
      <xsd:simpleType>
        <xsd:restriction base="dms:Text">
          <xsd:maxLength value="255"/>
        </xsd:restriction>
      </xsd:simpleType>
    </xsd:element>
    <xsd:element name="OfficeCountry" ma:index="22" nillable="true" ma:displayName="OfficeCountry" ma:format="Dropdown" ma:indexed="true" ma:internalName="OfficeCountry">
      <xsd:simpleType>
        <xsd:restriction base="dms:Text">
          <xsd:maxLength value="255"/>
        </xsd:restriction>
      </xsd:simpleType>
    </xsd:element>
    <xsd:element name="MediaServiceMetadata" ma:index="23" nillable="true" ma:displayName="MediaServiceMetadata" ma:hidden="true" ma:internalName="MediaServiceMetadata" ma:readOnly="true">
      <xsd:simpleType>
        <xsd:restriction base="dms:Note"/>
      </xsd:simpleType>
    </xsd:element>
    <xsd:element name="MediaServiceFastMetadata" ma:index="24" nillable="true" ma:displayName="MediaServiceFastMetadata" ma:hidden="true" ma:internalName="MediaServiceFastMetadata" ma:readOnly="true">
      <xsd:simpleType>
        <xsd:restriction base="dms:Note"/>
      </xsd:simpleType>
    </xsd:element>
    <xsd:element name="MediaLengthInSeconds" ma:index="25" nillable="true" ma:displayName="MediaLengthInSeconds" ma:hidden="true" ma:internalName="MediaLengthInSeconds" ma:readOnly="true">
      <xsd:simpleType>
        <xsd:restriction base="dms:Unknown"/>
      </xsd:simpleType>
    </xsd:element>
    <xsd:element name="lcf76f155ced4ddcb4097134ff3c332f" ma:index="27" nillable="true" ma:taxonomy="true" ma:internalName="lcf76f155ced4ddcb4097134ff3c332f" ma:taxonomyFieldName="MediaServiceImageTags" ma:displayName="Image Tags" ma:readOnly="false" ma:fieldId="{5cf76f15-5ced-4ddc-b409-7134ff3c332f}" ma:taxonomyMulti="true" ma:sspId="f8ebb0a5-c57d-4c3a-bec7-8a38252dd05c" ma:termSetId="09814cd3-568e-fe90-9814-8d621ff8fb84" ma:anchorId="fba54fb3-c3e1-fe81-a776-ca4b69148c4d" ma:open="true" ma:isKeyword="false">
      <xsd:complexType>
        <xsd:sequence>
          <xsd:element ref="pc:Terms" minOccurs="0" maxOccurs="1"/>
        </xsd:sequence>
      </xsd:complexType>
    </xsd:element>
    <xsd:element name="MediaServiceGenerationTime" ma:index="29" nillable="true" ma:displayName="MediaServiceGenerationTime" ma:hidden="true" ma:internalName="MediaServiceGenerationTime" ma:readOnly="true">
      <xsd:simpleType>
        <xsd:restriction base="dms:Text"/>
      </xsd:simpleType>
    </xsd:element>
    <xsd:element name="MediaServiceEventHashCode" ma:index="30" nillable="true" ma:displayName="MediaServiceEventHashCode" ma:hidden="true" ma:internalName="MediaServiceEventHashCode" ma:readOnly="true">
      <xsd:simpleType>
        <xsd:restriction base="dms:Text"/>
      </xsd:simpleType>
    </xsd:element>
    <xsd:element name="MediaServiceOCR" ma:index="31" nillable="true" ma:displayName="Extracted Text" ma:internalName="MediaServiceOCR" ma:readOnly="true">
      <xsd:simpleType>
        <xsd:restriction base="dms:Note">
          <xsd:maxLength value="255"/>
        </xsd:restriction>
      </xsd:simpleType>
    </xsd:element>
    <xsd:element name="MediaServiceDateTaken" ma:index="32" nillable="true" ma:displayName="MediaServiceDateTaken" ma:hidden="true" ma:indexed="true" ma:internalName="MediaServiceDateTaken" ma:readOnly="true">
      <xsd:simpleType>
        <xsd:restriction base="dms:Text"/>
      </xsd:simpleType>
    </xsd:element>
    <xsd:element name="MediaServiceObjectDetectorVersions" ma:index="33" nillable="true" ma:displayName="MediaServiceObjectDetectorVersions" ma:hidden="true" ma:indexed="true" ma:internalName="MediaServiceObjectDetectorVersions" ma:readOnly="true">
      <xsd:simpleType>
        <xsd:restriction base="dms:Text"/>
      </xsd:simpleType>
    </xsd:element>
    <xsd:element name="MediaServiceLocation" ma:index="34" nillable="true" ma:displayName="Location" ma:indexed="true" ma:internalName="MediaServiceLocation" ma:readOnly="true">
      <xsd:simpleType>
        <xsd:restriction base="dms:Text"/>
      </xsd:simpleType>
    </xsd:element>
    <xsd:element name="MediaServiceSearchProperties" ma:index="3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91d5986-7c29-4ed1-8a54-b8fb378ed474" elementFormDefault="qualified">
    <xsd:import namespace="http://schemas.microsoft.com/office/2006/documentManagement/types"/>
    <xsd:import namespace="http://schemas.microsoft.com/office/infopath/2007/PartnerControls"/>
    <xsd:element name="TaxCatchAll" ma:index="28" nillable="true" ma:displayName="Taxonomy Catch All Column" ma:hidden="true" ma:list="{89ecd518-8760-4857-902e-5583cb61199f}" ma:internalName="TaxCatchAll" ma:showField="CatchAllData" ma:web="e91d5986-7c29-4ed1-8a54-b8fb378ed474">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5F431676-E74D-4370-944A-B3DC849CF2CC}">
  <ds:schemaRefs>
    <ds:schemaRef ds:uri="http://schemas.microsoft.com/sharepoint/v3/contenttype/forms"/>
  </ds:schemaRefs>
</ds:datastoreItem>
</file>

<file path=customXml/itemProps2.xml><?xml version="1.0" encoding="utf-8"?>
<ds:datastoreItem xmlns:ds="http://schemas.openxmlformats.org/officeDocument/2006/customXml" ds:itemID="{391E1812-9898-4DAB-A2FC-493522329C48}">
  <ds:schemaRefs>
    <ds:schemaRef ds:uri="http://schemas.microsoft.com/office/2006/documentManagement/types"/>
    <ds:schemaRef ds:uri="448e4456-543f-47da-ba4c-2a6b4b164e6e"/>
    <ds:schemaRef ds:uri="http://purl.org/dc/elements/1.1/"/>
    <ds:schemaRef ds:uri="http://purl.org/dc/terms/"/>
    <ds:schemaRef ds:uri="http://purl.org/dc/dcmitype/"/>
    <ds:schemaRef ds:uri="http://schemas.microsoft.com/office/2006/metadata/properties"/>
    <ds:schemaRef ds:uri="http://www.w3.org/XML/1998/namespace"/>
    <ds:schemaRef ds:uri="http://schemas.openxmlformats.org/package/2006/metadata/core-properties"/>
    <ds:schemaRef ds:uri="http://schemas.microsoft.com/office/infopath/2007/PartnerControls"/>
    <ds:schemaRef ds:uri="44cda6f7-33ec-4a77-8c35-19ce1c4010b8"/>
  </ds:schemaRefs>
</ds:datastoreItem>
</file>

<file path=customXml/itemProps3.xml><?xml version="1.0" encoding="utf-8"?>
<ds:datastoreItem xmlns:ds="http://schemas.openxmlformats.org/officeDocument/2006/customXml" ds:itemID="{8D2DBA8C-A379-45B4-B714-3C475B14EC34}"/>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7</vt:i4>
      </vt:variant>
    </vt:vector>
  </HeadingPairs>
  <TitlesOfParts>
    <vt:vector size="7" baseType="lpstr">
      <vt:lpstr>LGSF PTA 2024</vt:lpstr>
      <vt:lpstr>Pays-Bas</vt:lpstr>
      <vt:lpstr>Allemagne</vt:lpstr>
      <vt:lpstr>Japon</vt:lpstr>
      <vt:lpstr>Thèque</vt:lpstr>
      <vt:lpstr>TRAC</vt:lpstr>
      <vt:lpstr>ACTIVITY</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FENETRE DU MALI</dc:title>
  <dc:creator>Natacha Kunama</dc:creator>
  <cp:lastModifiedBy>Therese INARUKUNDO</cp:lastModifiedBy>
  <cp:lastPrinted>2024-02-07T20:31:33Z</cp:lastPrinted>
  <dcterms:created xsi:type="dcterms:W3CDTF">2023-11-16T07:57:08Z</dcterms:created>
  <dcterms:modified xsi:type="dcterms:W3CDTF">2024-02-19T20:09:04Z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0x010100155F732436BD414ABE4F9007290F88BC</vt:lpwstr>
  </property>
  <property fmtid="{D5CDD505-2E9C-101B-9397-08002B2CF9AE}" pid="3" name="MediaServiceImageTags">
    <vt:lpwstr/>
  </property>
</Properties>
</file>